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autoCompressPictures="0"/>
  <workbookProtection workbookAlgorithmName="SHA-512" workbookHashValue="MpNbObVtxdV1crDmT93O9esRIzD64igXwW8K5NFopSpxnXtWFisIEVTC6a4FhPxkvA+ESXNMh8Ch8zbbKy4pbw==" workbookSaltValue="m0XFKXjShJ7hARJFJtTWlA==" workbookSpinCount="100000" lockStructure="1"/>
  <bookViews>
    <workbookView xWindow="0" yWindow="0" windowWidth="20490" windowHeight="7620" tabRatio="899" activeTab="7"/>
  </bookViews>
  <sheets>
    <sheet name="Read Me!!" sheetId="35" r:id="rId1"/>
    <sheet name="1. InputData" sheetId="16" r:id="rId2"/>
    <sheet name="inputData(1)" sheetId="2" state="hidden" r:id="rId3"/>
    <sheet name="inputData(2)" sheetId="32" state="hidden" r:id="rId4"/>
    <sheet name="2. Radar Diagram" sheetId="17" r:id="rId5"/>
    <sheet name="3. Radar Analysis" sheetId="18" r:id="rId6"/>
    <sheet name="4. Logic Model" sheetId="19" r:id="rId7"/>
    <sheet name="5. Comparative" sheetId="36" r:id="rId8"/>
    <sheet name="Project" sheetId="28" r:id="rId9"/>
    <sheet name="Contact" sheetId="20" r:id="rId10"/>
  </sheets>
  <definedNames>
    <definedName name="_xlnm._FilterDatabase" localSheetId="4" hidden="1">'2. Radar Diagram'!$D$32:$E$38</definedName>
    <definedName name="_xlnm.Print_Area" localSheetId="1">'1. InputData'!$A$1:$N$38</definedName>
    <definedName name="_xlnm.Print_Area" localSheetId="4">'2. Radar Diagram'!$A$1:$V$39</definedName>
    <definedName name="_xlnm.Print_Area" localSheetId="6">'4. Logic Model'!$A$1:$AD$36</definedName>
    <definedName name="_xlnm.Print_Area" localSheetId="7">'5. Comparative'!$A$1:$P$36</definedName>
    <definedName name="_xlnm.Print_Area" localSheetId="9">Contact!$A$1:$E$12</definedName>
    <definedName name="_xlnm.Print_Area" localSheetId="0">'Read Me!!'!$A$1:$U$106</definedName>
    <definedName name="_xlnm.Print_Titles" localSheetId="1">'1. InputData'!$1:$2</definedName>
    <definedName name="_xlnm.Print_Titles" localSheetId="7">'5. Comparative'!$3:$3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8" i="2" l="1"/>
  <c r="K8" i="2"/>
  <c r="M8" i="2" l="1"/>
  <c r="B9" i="2"/>
  <c r="K13" i="2"/>
  <c r="H35" i="36" l="1"/>
  <c r="P35" i="36"/>
  <c r="P34" i="36"/>
  <c r="P33" i="36"/>
  <c r="P32" i="36"/>
  <c r="P31" i="36"/>
  <c r="O35" i="36"/>
  <c r="O34" i="36"/>
  <c r="O33" i="36"/>
  <c r="O32" i="36"/>
  <c r="O31" i="36"/>
  <c r="N35" i="36"/>
  <c r="N34" i="36"/>
  <c r="N33" i="36"/>
  <c r="N32" i="36"/>
  <c r="N31" i="36"/>
  <c r="M35" i="36"/>
  <c r="M34" i="36"/>
  <c r="M33" i="36"/>
  <c r="M32" i="36"/>
  <c r="M31" i="36"/>
  <c r="L35" i="36"/>
  <c r="L34" i="36"/>
  <c r="L33" i="36"/>
  <c r="L32" i="36"/>
  <c r="L31" i="36"/>
  <c r="K35" i="36"/>
  <c r="K34" i="36"/>
  <c r="K33" i="36"/>
  <c r="K32" i="36"/>
  <c r="K31" i="36"/>
  <c r="J35" i="36"/>
  <c r="J34" i="36"/>
  <c r="J33" i="36"/>
  <c r="J32" i="36"/>
  <c r="J31" i="36"/>
  <c r="I35" i="36"/>
  <c r="I34" i="36"/>
  <c r="I33" i="36"/>
  <c r="I32" i="36"/>
  <c r="I31" i="36"/>
  <c r="H34" i="36"/>
  <c r="H33" i="36"/>
  <c r="H32" i="36"/>
  <c r="H31" i="36"/>
  <c r="G35" i="36"/>
  <c r="G34" i="36"/>
  <c r="G33" i="36"/>
  <c r="G32" i="36"/>
  <c r="G31" i="36"/>
  <c r="J36" i="36" l="1"/>
  <c r="I36" i="36"/>
  <c r="H36" i="36"/>
  <c r="P36" i="36"/>
  <c r="O36" i="36"/>
  <c r="N36" i="36"/>
  <c r="M36" i="36"/>
  <c r="L36" i="36"/>
  <c r="K36" i="36"/>
  <c r="G36" i="36"/>
  <c r="C25" i="2"/>
  <c r="D8" i="2" l="1"/>
  <c r="D13" i="2" s="1"/>
  <c r="F9" i="2" l="1"/>
  <c r="E9" i="2"/>
  <c r="D9" i="2"/>
  <c r="C9" i="2"/>
  <c r="D29" i="2"/>
  <c r="D28" i="2"/>
  <c r="D27" i="2"/>
  <c r="D26" i="2"/>
  <c r="D25" i="2"/>
  <c r="Q2" i="17"/>
  <c r="M2" i="17"/>
  <c r="I2" i="17"/>
  <c r="G2" i="17"/>
  <c r="C2" i="17"/>
  <c r="C2" i="18"/>
  <c r="C26" i="2"/>
  <c r="C27" i="2"/>
  <c r="C28" i="2"/>
  <c r="C29" i="2"/>
  <c r="F33" i="2"/>
  <c r="B8" i="2"/>
  <c r="B13" i="2" s="1"/>
  <c r="B10" i="2"/>
  <c r="C10" i="2"/>
  <c r="D10" i="2"/>
  <c r="E10" i="2"/>
  <c r="F14" i="2" l="1"/>
  <c r="C22" i="2" s="1"/>
  <c r="D3" i="2"/>
  <c r="F8" i="2"/>
  <c r="F13" i="2" s="1"/>
  <c r="E8" i="2"/>
  <c r="E13" i="2" s="1"/>
  <c r="C8" i="2"/>
  <c r="C13" i="2" s="1"/>
  <c r="B18" i="2"/>
  <c r="B19" i="2" l="1"/>
  <c r="E138" i="32"/>
  <c r="C138" i="32"/>
  <c r="B138" i="32"/>
  <c r="E115" i="32"/>
  <c r="C115" i="32"/>
  <c r="B115" i="32"/>
  <c r="E65" i="32"/>
  <c r="C65" i="32"/>
  <c r="E82" i="32"/>
  <c r="C82" i="32"/>
  <c r="B82" i="32"/>
  <c r="B65" i="32"/>
  <c r="E42" i="32"/>
  <c r="C42" i="32"/>
  <c r="B42" i="32"/>
  <c r="B43" i="32"/>
  <c r="G48" i="32" l="1"/>
  <c r="G47" i="32"/>
  <c r="B15" i="2"/>
  <c r="D18" i="2" s="1"/>
  <c r="G62" i="32" l="1"/>
  <c r="G61" i="32"/>
  <c r="G60" i="32"/>
  <c r="G59" i="32"/>
  <c r="G58" i="32"/>
  <c r="G57" i="32"/>
  <c r="G56" i="32"/>
  <c r="G55" i="32"/>
  <c r="G54" i="32"/>
  <c r="G53" i="32"/>
  <c r="G52" i="32"/>
  <c r="G51" i="32"/>
  <c r="G50" i="32"/>
  <c r="G49" i="32"/>
  <c r="I146" i="32"/>
  <c r="I145" i="32"/>
  <c r="I144" i="32"/>
  <c r="I143" i="32"/>
  <c r="I142" i="32"/>
  <c r="I141" i="32"/>
  <c r="I140" i="32"/>
  <c r="I121" i="32"/>
  <c r="I120" i="32"/>
  <c r="I119" i="32"/>
  <c r="I118" i="32"/>
  <c r="I117" i="32"/>
  <c r="I100" i="32"/>
  <c r="I99" i="32"/>
  <c r="I98" i="32"/>
  <c r="I95" i="32"/>
  <c r="I96" i="32"/>
  <c r="I97" i="32"/>
  <c r="I92" i="32"/>
  <c r="I93" i="32"/>
  <c r="I91" i="32"/>
  <c r="I85" i="32"/>
  <c r="I86" i="32"/>
  <c r="I87" i="32"/>
  <c r="I88" i="32"/>
  <c r="I89" i="32"/>
  <c r="I90" i="32"/>
  <c r="I94" i="32"/>
  <c r="I84" i="32"/>
  <c r="I67" i="32"/>
  <c r="I46" i="32"/>
  <c r="I45" i="32"/>
  <c r="I44" i="32"/>
  <c r="G157" i="32"/>
  <c r="G156" i="32"/>
  <c r="G155" i="32"/>
  <c r="G154" i="32"/>
  <c r="G153" i="32"/>
  <c r="G152" i="32"/>
  <c r="G151" i="32"/>
  <c r="G150" i="32"/>
  <c r="G149" i="32"/>
  <c r="G148" i="32"/>
  <c r="G147" i="32"/>
  <c r="G146" i="32"/>
  <c r="G145" i="32"/>
  <c r="G144" i="32"/>
  <c r="G143" i="32"/>
  <c r="G142" i="32"/>
  <c r="G141" i="32"/>
  <c r="G140" i="32"/>
  <c r="G135" i="32"/>
  <c r="G134" i="32"/>
  <c r="G133" i="32"/>
  <c r="G132" i="32"/>
  <c r="G131" i="32"/>
  <c r="G130" i="32"/>
  <c r="G129" i="32"/>
  <c r="G128" i="32"/>
  <c r="G127" i="32"/>
  <c r="G126" i="32"/>
  <c r="G125" i="32"/>
  <c r="G124" i="32"/>
  <c r="G123" i="32"/>
  <c r="G122" i="32"/>
  <c r="G121" i="32"/>
  <c r="G120" i="32"/>
  <c r="G119" i="32"/>
  <c r="G118" i="32"/>
  <c r="G117" i="32"/>
  <c r="G112" i="32"/>
  <c r="G111" i="32"/>
  <c r="G110" i="32"/>
  <c r="G109" i="32"/>
  <c r="G108" i="32"/>
  <c r="G107" i="32"/>
  <c r="G106" i="32"/>
  <c r="G105" i="32"/>
  <c r="G104" i="32"/>
  <c r="G103" i="32"/>
  <c r="G102" i="32"/>
  <c r="G101" i="32"/>
  <c r="G100" i="32"/>
  <c r="G99" i="32"/>
  <c r="G98" i="32"/>
  <c r="G97" i="32"/>
  <c r="G96" i="32"/>
  <c r="G95" i="32"/>
  <c r="G94" i="32"/>
  <c r="G93" i="32"/>
  <c r="G92" i="32"/>
  <c r="G91" i="32"/>
  <c r="G90" i="32"/>
  <c r="G89" i="32"/>
  <c r="G88" i="32"/>
  <c r="G87" i="32"/>
  <c r="G86" i="32"/>
  <c r="G85" i="32"/>
  <c r="G84" i="32"/>
  <c r="G79" i="32"/>
  <c r="G78" i="32"/>
  <c r="G77" i="32"/>
  <c r="G76" i="32"/>
  <c r="G75" i="32"/>
  <c r="G74" i="32"/>
  <c r="G73" i="32"/>
  <c r="G72" i="32"/>
  <c r="G71" i="32"/>
  <c r="G70" i="32"/>
  <c r="G69" i="32"/>
  <c r="G68" i="32"/>
  <c r="G67" i="32"/>
  <c r="G14" i="32" s="1"/>
  <c r="G46" i="32"/>
  <c r="G45" i="32"/>
  <c r="G44" i="32"/>
  <c r="G13" i="32" s="1"/>
  <c r="G15" i="32" l="1"/>
  <c r="G17" i="32"/>
  <c r="G8" i="32"/>
  <c r="I15" i="32"/>
  <c r="G16" i="32"/>
  <c r="G7" i="32"/>
  <c r="G21" i="32" s="1"/>
  <c r="I16" i="32"/>
  <c r="H17" i="32"/>
  <c r="H14" i="32"/>
  <c r="H16" i="32"/>
  <c r="I14" i="32"/>
  <c r="H15" i="32"/>
  <c r="H13" i="32"/>
  <c r="I10" i="32"/>
  <c r="I17" i="32"/>
  <c r="I13" i="32"/>
  <c r="I6" i="32"/>
  <c r="G9" i="32"/>
  <c r="G23" i="32" s="1"/>
  <c r="G6" i="32"/>
  <c r="G20" i="32" s="1"/>
  <c r="G10" i="32"/>
  <c r="G24" i="32" s="1"/>
  <c r="R13" i="32" s="1"/>
  <c r="H7" i="32"/>
  <c r="H10" i="32"/>
  <c r="H6" i="32"/>
  <c r="H8" i="32"/>
  <c r="H9" i="32"/>
  <c r="I7" i="32"/>
  <c r="I8" i="32"/>
  <c r="I9" i="32"/>
  <c r="F10" i="2"/>
  <c r="C14" i="2"/>
  <c r="C19" i="2" s="1"/>
  <c r="B14" i="2"/>
  <c r="B34" i="2" s="1"/>
  <c r="E18" i="2" s="1"/>
  <c r="B20" i="2"/>
  <c r="D2" i="2"/>
  <c r="B4" i="2"/>
  <c r="B3" i="2"/>
  <c r="B2" i="2"/>
  <c r="I20" i="32" l="1"/>
  <c r="I24" i="32"/>
  <c r="D39" i="32" s="1"/>
  <c r="H24" i="32"/>
  <c r="J32" i="32" s="1"/>
  <c r="H22" i="32"/>
  <c r="J30" i="32" s="1"/>
  <c r="I21" i="32"/>
  <c r="H23" i="32"/>
  <c r="J31" i="32" s="1"/>
  <c r="B25" i="2"/>
  <c r="C18" i="2"/>
  <c r="H20" i="32"/>
  <c r="J28" i="32" s="1"/>
  <c r="H21" i="32"/>
  <c r="J29" i="32" s="1"/>
  <c r="J16" i="32"/>
  <c r="I23" i="32"/>
  <c r="D38" i="32" s="1"/>
  <c r="J15" i="32"/>
  <c r="I22" i="32"/>
  <c r="D37" i="32" s="1"/>
  <c r="G22" i="32"/>
  <c r="D30" i="32" s="1"/>
  <c r="D32" i="32"/>
  <c r="D31" i="32"/>
  <c r="J13" i="32"/>
  <c r="D35" i="32"/>
  <c r="J14" i="32"/>
  <c r="D36" i="32"/>
  <c r="K13" i="32"/>
  <c r="K16" i="32"/>
  <c r="J17" i="32"/>
  <c r="K15" i="32"/>
  <c r="K14" i="32"/>
  <c r="K17" i="32"/>
  <c r="H18" i="32"/>
  <c r="G18" i="32"/>
  <c r="I18" i="32"/>
  <c r="P13" i="32" l="1"/>
  <c r="N13" i="32"/>
  <c r="D28" i="32"/>
  <c r="D29" i="32"/>
  <c r="O13" i="32"/>
  <c r="P15" i="32"/>
  <c r="K20" i="32"/>
  <c r="K22" i="32"/>
  <c r="P18" i="32" s="1"/>
  <c r="O15" i="32"/>
  <c r="Q14" i="32"/>
  <c r="P14" i="32"/>
  <c r="N15" i="32"/>
  <c r="R14" i="32"/>
  <c r="O14" i="32"/>
  <c r="J20" i="32"/>
  <c r="K21" i="32"/>
  <c r="J24" i="32"/>
  <c r="K24" i="32"/>
  <c r="Q13" i="32"/>
  <c r="K23" i="32"/>
  <c r="N14" i="32"/>
  <c r="R15" i="32"/>
  <c r="J23" i="32"/>
  <c r="Q15" i="32"/>
  <c r="J21" i="32"/>
  <c r="J22" i="32"/>
  <c r="Q2" i="18"/>
  <c r="M2" i="18"/>
  <c r="I2" i="18"/>
  <c r="G2" i="18"/>
  <c r="L25" i="32" l="1"/>
  <c r="M25" i="32" s="1"/>
  <c r="L24" i="32"/>
  <c r="M24" i="32" s="1"/>
  <c r="L23" i="32"/>
  <c r="M23" i="32" s="1"/>
  <c r="L21" i="32"/>
  <c r="M21" i="32" s="1"/>
  <c r="L22" i="32"/>
  <c r="M22" i="32" s="1"/>
  <c r="J35" i="32"/>
  <c r="D42" i="32" s="1"/>
  <c r="N18" i="32"/>
  <c r="O18" i="32"/>
  <c r="J37" i="32"/>
  <c r="D82" i="32" s="1"/>
  <c r="J36" i="32"/>
  <c r="R18" i="32"/>
  <c r="J39" i="32"/>
  <c r="D138" i="32" s="1"/>
  <c r="Q18" i="32"/>
  <c r="J38" i="32"/>
  <c r="D115" i="32" s="1"/>
  <c r="E14" i="2"/>
  <c r="C21" i="2" s="1"/>
  <c r="D14" i="2"/>
  <c r="C20" i="2" s="1"/>
  <c r="E15" i="2"/>
  <c r="D21" i="2" s="1"/>
  <c r="K38" i="17" l="1"/>
  <c r="L38" i="17" s="1"/>
  <c r="K37" i="17"/>
  <c r="L37" i="17" s="1"/>
  <c r="K34" i="17"/>
  <c r="L34" i="17" s="1"/>
  <c r="K35" i="17"/>
  <c r="L35" i="17" s="1"/>
  <c r="K36" i="17"/>
  <c r="L36" i="17" s="1"/>
  <c r="D65" i="32"/>
  <c r="B22" i="2" l="1"/>
  <c r="E34" i="2" l="1"/>
  <c r="E21" i="2" s="1"/>
  <c r="B28" i="2" s="1"/>
  <c r="B21" i="2"/>
  <c r="C15" i="2"/>
  <c r="D15" i="2"/>
  <c r="F15" i="2"/>
  <c r="A8" i="2"/>
  <c r="A13" i="2" s="1"/>
  <c r="A9" i="2"/>
  <c r="A14" i="2" s="1"/>
  <c r="A10" i="2"/>
  <c r="A15" i="2" s="1"/>
  <c r="E34" i="17" l="1"/>
  <c r="F34" i="17" s="1"/>
  <c r="E38" i="17"/>
  <c r="F38" i="17" s="1"/>
  <c r="E35" i="17"/>
  <c r="F35" i="17" s="1"/>
  <c r="E36" i="17"/>
  <c r="F36" i="17" s="1"/>
  <c r="E37" i="17"/>
  <c r="F37" i="17" s="1"/>
  <c r="C34" i="2"/>
  <c r="E19" i="2" s="1"/>
  <c r="B26" i="2" s="1"/>
  <c r="D19" i="2"/>
  <c r="F34" i="2"/>
  <c r="E22" i="2" s="1"/>
  <c r="B29" i="2" s="1"/>
  <c r="D22" i="2"/>
  <c r="D34" i="2"/>
  <c r="E20" i="2" s="1"/>
  <c r="B27" i="2" s="1"/>
  <c r="D20" i="2"/>
  <c r="Q34" i="17" l="1"/>
  <c r="R34" i="17" s="1"/>
  <c r="Q35" i="17"/>
  <c r="R35" i="17" s="1"/>
  <c r="Q38" i="17"/>
  <c r="R38" i="17" s="1"/>
  <c r="Q37" i="17"/>
  <c r="R37" i="17" s="1"/>
  <c r="Q36" i="17"/>
  <c r="R36" i="17" s="1"/>
  <c r="AB3" i="19"/>
  <c r="F4" i="19" s="1"/>
  <c r="B42" i="18"/>
  <c r="F42" i="18" s="1"/>
  <c r="B40" i="18"/>
  <c r="F40" i="18" s="1"/>
  <c r="B38" i="18"/>
  <c r="F38" i="18" s="1"/>
  <c r="B36" i="18"/>
  <c r="B34" i="18"/>
  <c r="F34" i="18" s="1"/>
  <c r="C40" i="18" l="1"/>
  <c r="C42" i="18"/>
  <c r="C36" i="18"/>
  <c r="F36" i="18"/>
  <c r="F3" i="19"/>
  <c r="C38" i="18"/>
  <c r="C34" i="18"/>
</calcChain>
</file>

<file path=xl/sharedStrings.xml><?xml version="1.0" encoding="utf-8"?>
<sst xmlns="http://schemas.openxmlformats.org/spreadsheetml/2006/main" count="786" uniqueCount="379">
  <si>
    <t>สารสนเทศเพื่อการพัฒนาด้านอาชีพ</t>
  </si>
  <si>
    <t>สารสนเทศเพื่อการบริหารจัดการชุมชน</t>
  </si>
  <si>
    <t>6. คนอายุ 35 ปีขึ้นไป ได้รับการตรวจสุขภาพประจำปี</t>
  </si>
  <si>
    <t>12. ครัวเรือนไม่ถูกรบกวนจากมลพิษ</t>
  </si>
  <si>
    <t>14. ครัวเรือนมีความปลอดภัยในชีวิตและทรัพย์สิน</t>
  </si>
  <si>
    <t>1. ถนน</t>
  </si>
  <si>
    <t>2. น้ำดื่ม</t>
  </si>
  <si>
    <t>3. น้ำใช้</t>
  </si>
  <si>
    <t>4. น้ำเพื่อการเกษตร</t>
  </si>
  <si>
    <t>5. การไฟฟ้า</t>
  </si>
  <si>
    <t>6. การมีที่ดินทำกิน</t>
  </si>
  <si>
    <t>7. การติดต่อสื่อสาร</t>
  </si>
  <si>
    <t>8. การมีงานทำ</t>
  </si>
  <si>
    <t>9. การทำงานในสถานประกอบการ</t>
  </si>
  <si>
    <t>10. ผลผลิตจากการทำนา</t>
  </si>
  <si>
    <t>11. ผลผลิตจากการทำไร่</t>
  </si>
  <si>
    <t>12. ผลผลิตจากการทำการเกษตรอื่นๆ</t>
  </si>
  <si>
    <t>13. การประกอบอุตสาหกรรมในครัวเรือน</t>
  </si>
  <si>
    <t>14. การได้รับประโยชน์จากการมีสถานที่ท่องเที่ยว</t>
  </si>
  <si>
    <t>15. ความปลอดภัยในการทำงาน</t>
  </si>
  <si>
    <t>16. การป้องกันโรคติดต่อ</t>
  </si>
  <si>
    <t>17. การกีฬา</t>
  </si>
  <si>
    <t>19. อัตราการเรียนต่อของประชาชน</t>
  </si>
  <si>
    <t>31. ความปลอดภัยจากยาเสพติด</t>
  </si>
  <si>
    <t>32. ความปลอดภัยจากภัยพิบัติ</t>
  </si>
  <si>
    <t>33. ความปลอดภัยจากความเสี่ยงในชุมชน</t>
  </si>
  <si>
    <t>หมู่ที่</t>
  </si>
  <si>
    <t>ตำบล</t>
  </si>
  <si>
    <t>อำเภอ</t>
  </si>
  <si>
    <t>จังหวัด</t>
  </si>
  <si>
    <t>ข้อมูล จปฐ.</t>
  </si>
  <si>
    <t>ผลการวิเคราะห์ชุมชน</t>
  </si>
  <si>
    <t>ข้อแนะนำ</t>
  </si>
  <si>
    <t>ข้อมูลอื่นๆ</t>
  </si>
  <si>
    <t>ภาพรวมวิเคราะห์ชุมชน</t>
  </si>
  <si>
    <t>ระดับปัญหา</t>
  </si>
  <si>
    <t>ข้อมูล</t>
  </si>
  <si>
    <t>บ้าน</t>
  </si>
  <si>
    <t>การพัฒนาด้านอาชีพ</t>
  </si>
  <si>
    <t>การจัดการทุนชุมชน</t>
  </si>
  <si>
    <t>การจัดการความเสี่ยงชุมชน</t>
  </si>
  <si>
    <t>การแก้ปัญหาความยากจน</t>
  </si>
  <si>
    <t>การบริหารจัดการชุมชน</t>
  </si>
  <si>
    <t>Inputs</t>
  </si>
  <si>
    <t>ปัจจัยดำเนินการ</t>
  </si>
  <si>
    <t>จำนวน</t>
  </si>
  <si>
    <t>ตัวชี้วัด</t>
  </si>
  <si>
    <t>เป้าหมาย</t>
  </si>
  <si>
    <t>กลุ่มโครงการ</t>
  </si>
  <si>
    <t>ประเด็นปัญหา</t>
  </si>
  <si>
    <t>วิเคราะห์ แผนงาน โครงการจัดการสารสนเทศเพื่อการพัฒนาคุณภาพชีวิต</t>
  </si>
  <si>
    <t>ศูนย์สารสนเทศเพื่อการพัฒนาชุมชน</t>
  </si>
  <si>
    <t>1. เด็กแรกเกิดมีน้ำหนัก 2,500 กรัม ขึ้นไป</t>
  </si>
  <si>
    <t>13. ครัวเรือนมีการป้องกันอุบัติภัยและภัยธรรมชาติอย่างถูกวิธี</t>
  </si>
  <si>
    <t>15. เด็กอายุ 3-5 ปีได้รับบริการเลี้ยงดูเตรียมความพร้อมก่อนวัยเรียน</t>
  </si>
  <si>
    <t>16. เด็กอายุ 6-14 ปี ได้รับการศึกษาภาคบังคับ 9 ปี</t>
  </si>
  <si>
    <t>17. เด็กจบชั้น ม.3 ได้เรียนต่อชั้น ม.4 หรือเทียบเท่า</t>
  </si>
  <si>
    <t>21. คนอายุ 60 ปีขึ้นไป มีอาชีพและมีรายได้</t>
  </si>
  <si>
    <t>22. รายได้เฉลี่ยของคนในครัวเรือนต่อปี</t>
  </si>
  <si>
    <t>23. ครัวเรือนมีการเก็บออมเงิน</t>
  </si>
  <si>
    <t>24. คนในครัวเรือนไม่ดื่มสุรา</t>
  </si>
  <si>
    <t>25. คนในครัวเรือนไม่สูบบุหรี</t>
  </si>
  <si>
    <t>31. ครอบครัวมีความอบอุ่น</t>
  </si>
  <si>
    <t>20. การได้รับการศึกษา</t>
  </si>
  <si>
    <t>18.ระดับการศึกษาของประชาชน</t>
  </si>
  <si>
    <t>21. การมีส่วนร่วมของชุมชน</t>
  </si>
  <si>
    <t>22. การรวมกลุ่มของชุมชน</t>
  </si>
  <si>
    <t>23. การเข้าถึงแหล่งเงินทุน</t>
  </si>
  <si>
    <t>24. การเรียนรู้โดยชุมชน</t>
  </si>
  <si>
    <t>25. การได้รับความคุ้มครองทางสังคม</t>
  </si>
  <si>
    <t>26. คุณภาพดิน</t>
  </si>
  <si>
    <t>27. การใช้ประโยชน์ที่ดิน</t>
  </si>
  <si>
    <t>28. คุณภาพน้ำ</t>
  </si>
  <si>
    <t>29.การปลูกป่าหรือไม้ยืนต้น</t>
  </si>
  <si>
    <t>30. การจัดการสภาพสิ่งแวดล้อม</t>
  </si>
  <si>
    <t>Logic Model</t>
  </si>
  <si>
    <t>ค่าคะแนน:</t>
  </si>
  <si>
    <t>ผู้พัฒนาระบบ :</t>
  </si>
  <si>
    <r>
      <rPr>
        <sz val="20"/>
        <color rgb="FFFF0000"/>
        <rFont val="Wingdings 3"/>
        <family val="1"/>
        <charset val="2"/>
      </rPr>
      <t>u</t>
    </r>
    <r>
      <rPr>
        <sz val="20"/>
        <color rgb="FFFF0000"/>
        <rFont val="IrisUPC"/>
        <family val="2"/>
        <charset val="222"/>
      </rPr>
      <t>เพื่อประโยชน์แก่การใช้งานของ กรมการพัฒนาชุมชน กระทรวงมหาดไทย</t>
    </r>
    <r>
      <rPr>
        <sz val="20"/>
        <color rgb="FFFF0000"/>
        <rFont val="Wingdings 3"/>
        <family val="1"/>
        <charset val="2"/>
      </rPr>
      <t>t</t>
    </r>
  </si>
  <si>
    <t>cddcenter.info@gmail.com</t>
  </si>
  <si>
    <t>Version</t>
  </si>
  <si>
    <t>Update</t>
  </si>
  <si>
    <t>คน: STAFF</t>
  </si>
  <si>
    <t>งบประมาณ: MONEY</t>
  </si>
  <si>
    <t>เทคโนโลยี: TECHNOLOGY</t>
  </si>
  <si>
    <t>Evaluation</t>
  </si>
  <si>
    <t>หมู่บ้าน</t>
  </si>
  <si>
    <t>ประเด็นการพัฒนาของหมู่บ้านเพื่อพัฒนาคุณภาพชีวิต</t>
  </si>
  <si>
    <t>สารสนเทศเพื่อการพัฒนา
ด้านอาชีพ</t>
  </si>
  <si>
    <t>สารสนเทศเพื่อการจัดการ
ทุนชุมชน</t>
  </si>
  <si>
    <t>สารสนเทศเพื่อการจัดการ
ความเสี่ยงชุมชน</t>
  </si>
  <si>
    <t>สารสนเทศเพื่อการแก้ปัญหา
ความยากจน</t>
  </si>
  <si>
    <t>สารสนเทศเพื่อการบริหาร
จัดการชุมชน</t>
  </si>
  <si>
    <t>20. คนอายุ 15-59 ปี มีอาชีพและรายได้</t>
  </si>
  <si>
    <t>2. เด็กแรกเกิด ได้กินนมแม่อย่างเดียวอย่างน้อย 6 เดือน</t>
  </si>
  <si>
    <t>3. เด็กแรกเกิดถึง 12 ปี ได้รับวัคซีนป้องกันโรคครบฯ</t>
  </si>
  <si>
    <t>7. คนอายุ 6 ปีขึ้นไป ออกกำลังกายอย่างน้อยสัปดาห์</t>
  </si>
  <si>
    <t>4. ครัวเรือนกินอาหารถูกสุขลักษณะปลอดภัยและได้มาตรฐาน</t>
  </si>
  <si>
    <t>5. ครัวเรือนมีการใช้ยาเพื่อบำบัดบรรเทาอาการเจ็บป่วย</t>
  </si>
  <si>
    <t>8. ครัวเรือนมีความมั่นคงในที่อยู่อาศัยและมีสภาพคงทนถาวร</t>
  </si>
  <si>
    <t>9. ครัวเรือมีน้ำสะอาดสำหรับดื่มและบริโภคเพียงพอตลอดปี</t>
  </si>
  <si>
    <t xml:space="preserve">10. ครัวเรือนมีน้ำใช้เพียงพอตลอดปี </t>
  </si>
  <si>
    <t>11. ครัวเรือนมีการจัดบ้านเรือนเป็นระเบียบเรียบร้อย</t>
  </si>
  <si>
    <t>19. คนอายุ 15-59 ปี อ่านเขียนภาษาไทยและคิดเลขอย่างง่ายได้</t>
  </si>
  <si>
    <t>26. คนอายุ6 ปีขึ้นไป ปฏิบัติกิจกรรมทางศาสนา</t>
  </si>
  <si>
    <t>28. ผู้พิการ ได้รับการดูแลจากครอบครัว/ชุมชน/ภาครัฐ/เอกชน</t>
  </si>
  <si>
    <t xml:space="preserve">30. ครัวเรือนมีส่วนร่วมทำกิจกรรมสาธารณะเพื่อประโยชน์ของชุมชน </t>
  </si>
  <si>
    <t>27. ผู้สูงอายุ ได้รับการดูแลจากครอบครัว/ชุมชน/ภาครัฐ/เอกชน</t>
  </si>
  <si>
    <t>29. ผู้ป่วยโรคเรื้อรัง ได้รับการดูแลจากครอบครัว/ชุมชน/ภาครัฐ/เอกชน</t>
  </si>
  <si>
    <t>ร้อยละ</t>
  </si>
  <si>
    <t xml:space="preserve">ข้อมูล กชช.2ค </t>
  </si>
  <si>
    <t>สารสนเทศเพื่อการจัดการทุนของชุมชน</t>
  </si>
  <si>
    <t>สารสนเทศเพื่อการจัดการความเสี่ยงของชุมชน</t>
  </si>
  <si>
    <t>สารสนเทศเพื่อการแก้ไขปัญหาความยากจน</t>
  </si>
  <si>
    <t>ร้อยเอ็ด</t>
  </si>
  <si>
    <t>พนมไพร</t>
  </si>
  <si>
    <t>แสนสุข</t>
  </si>
  <si>
    <t>1 สารสนเทศเพื่อการพัฒนาด้านอาชีพ</t>
  </si>
  <si>
    <t>2 สารสนเทศเพื่อการพัฒนาด้านอาชีพ</t>
  </si>
  <si>
    <t>3 สารสนเทศเพื่อการพัฒนาด้านอาชีพ</t>
  </si>
  <si>
    <t>4 สารสนเทศเพื่อการพัฒนาด้านอาชีพ</t>
  </si>
  <si>
    <t>5 สารสนเทศเพื่อการพัฒนาด้านอาชีพ</t>
  </si>
  <si>
    <t>1 สารสนเทศเพื่อการจัดการทุนของชุมชน</t>
  </si>
  <si>
    <t>2 สารสนเทศเพื่อการจัดการทุนของชุมชน</t>
  </si>
  <si>
    <t>3 สารสนเทศเพื่อการจัดการทุนของชุมชน</t>
  </si>
  <si>
    <t>4 สารสนเทศเพื่อการจัดการทุนของชุมชน</t>
  </si>
  <si>
    <t>5 สารสนเทศเพื่อการจัดการทุนของชุมชน</t>
  </si>
  <si>
    <t>1 สารสนเทศเพื่อการจัดการความเสี่ยงของชุมชน</t>
  </si>
  <si>
    <t>2 สารสนเทศเพื่อการจัดการความเสี่ยงของชุมชน</t>
  </si>
  <si>
    <t>3 สารสนเทศเพื่อการจัดการความเสี่ยงของชุมชน</t>
  </si>
  <si>
    <t>4 สารสนเทศเพื่อการจัดการความเสี่ยงของชุมชน</t>
  </si>
  <si>
    <t>5 สารสนเทศเพื่อการจัดการความเสี่ยงของชุมชน</t>
  </si>
  <si>
    <t>1 สารสนเทศเพื่อการแก้ไขปัญหาความยากจน</t>
  </si>
  <si>
    <t>2 สารสนเทศเพื่อการแก้ไขปัญหาความยากจน</t>
  </si>
  <si>
    <t>3 สารสนเทศเพื่อการแก้ไขปัญหาความยากจน</t>
  </si>
  <si>
    <t>4 สารสนเทศเพื่อการแก้ไขปัญหาความยากจน</t>
  </si>
  <si>
    <t>5 สารสนเทศเพื่อการแก้ไขปัญหาความยากจน</t>
  </si>
  <si>
    <t>1 สารสนเทศเพื่อการบริหารจัดการชุมชน</t>
  </si>
  <si>
    <t>2 สารสนเทศเพื่อการบริหารจัดการชุมชน</t>
  </si>
  <si>
    <t>3 สารสนเทศเพื่อการบริหารจัดการชุมชน</t>
  </si>
  <si>
    <t>4 สารสนเทศเพื่อการบริหารจัดการชุมชน</t>
  </si>
  <si>
    <t>5 สารสนเทศเพื่อการบริหารจัดการชุมชน</t>
  </si>
  <si>
    <t>คนอายุ 15-59 ปี มีอาชีพและรายได้</t>
  </si>
  <si>
    <t>คนอายุ 60 ปีขึ้นไป มีอาชีพและมีรายได้</t>
  </si>
  <si>
    <t>น้ำเพื่อการเกษตร</t>
  </si>
  <si>
    <t>การมีที่ดินทำกิน</t>
  </si>
  <si>
    <t>การมีงานทำ</t>
  </si>
  <si>
    <t>การทำงานในสถานประกอบการ</t>
  </si>
  <si>
    <t>ผลผลิตจาการทำนา</t>
  </si>
  <si>
    <t>ผลผลิตจาการทำไร่</t>
  </si>
  <si>
    <t>ผลผลิตจาการทำเกษตรอื่น ๆ</t>
  </si>
  <si>
    <t>การประกอบอุตสาหกรรมในครัวเรือน</t>
  </si>
  <si>
    <t>การเข้าถึงแหล่งทุน</t>
  </si>
  <si>
    <t>คุณภาพดิน</t>
  </si>
  <si>
    <t>การใช้ประโยชน์จากที่ดิน</t>
  </si>
  <si>
    <t>คุณภาพน้ำ</t>
  </si>
  <si>
    <t>กชช.2ค</t>
  </si>
  <si>
    <t>ครัวเรือนมีการออมเงิน</t>
  </si>
  <si>
    <t>ถนน</t>
  </si>
  <si>
    <t>น้ำดื่ม</t>
  </si>
  <si>
    <t>น้ำใช้</t>
  </si>
  <si>
    <t>ไฟฟ้า</t>
  </si>
  <si>
    <t>การติดต่อสื่อสาร</t>
  </si>
  <si>
    <t>การได้รับผลประโยชน์จากการมีสถานที่ท่องเที่ยว</t>
  </si>
  <si>
    <t>เด็กแรกเกิดมีน้ำหนัก 2,500 กรัม ขึ้นไป</t>
  </si>
  <si>
    <t>ความปลอดภัยในการทำงาน</t>
  </si>
  <si>
    <t>เด็กแรกเกิดได้กินนมแม่อย่างเดียวอย่างน้อย 6 เดือนติดต่อกัน</t>
  </si>
  <si>
    <t>การป้องกันโรคติดต่อ</t>
  </si>
  <si>
    <t>เด็กแรกเกิดถึง 12 ปี ได้รับวัคซีคป้องกันโรคครบตามตารางเสริมภูมิคุ้มกันโรค</t>
  </si>
  <si>
    <t>การกีฬา</t>
  </si>
  <si>
    <t>ครัวเรือนกินอาหารถูกสุขลักษณะ ปลอดภัย และได้มาตรฐาน</t>
  </si>
  <si>
    <t>การจัดการสภาพสิ่งแวดล้อม</t>
  </si>
  <si>
    <t>ครัวเรือนมีการใช้ยาเพื่อบำบัด บรรเทาอาการเจ็บป่วยเบื้องต้นอย่างเหมาะสม</t>
  </si>
  <si>
    <t>ความปลอดภัยจากยาเสพติด</t>
  </si>
  <si>
    <t>คนอายุ 35 ปีขึ้นไป ได้รับการตรวจสุขภาพประจำปี</t>
  </si>
  <si>
    <t>ความปลอดภัยจากความเสี่ยงในชุมชน</t>
  </si>
  <si>
    <t>คนอายุ 6 ปีขึ้นไป ออกกำลังกายอย่างน้อยสัปดาห์ละ 3 วัน ๆ ละ 30 นาที</t>
  </si>
  <si>
    <t>ความปลอดภัยจากภัยพิบัติ</t>
  </si>
  <si>
    <t>ครัวเรือนมีการจัดการบ้านเรือนเป็นระบบระเบียบ สะอาด และถูกสุขลัษะ</t>
  </si>
  <si>
    <t>ครัวเรือนไม่ถูกรบกวนจากมลพิษ</t>
  </si>
  <si>
    <t>ครัวเรือนมีกาป้องกันอุบัติภัยและภัยธรรมชาติอย่างถูกวิธี</t>
  </si>
  <si>
    <t>ครัวเรือนมีความปลอดภัยในชีวิตและทรัพย์สิน</t>
  </si>
  <si>
    <t>เด็กอายุ 3 - 5 ปี ได้รับบริการเลี้ยงดูเตรียมความพร้อมก่อนวัยเรียน</t>
  </si>
  <si>
    <t>เด็กอายุ 6 - 14 ปี ได้รับการศึกษาภาคบังคับ 9 ปี</t>
  </si>
  <si>
    <t>เด็กจบชั้น ม.3 ได้เรียนต่อชั้น ม.4 หรือเทียบเท่า</t>
  </si>
  <si>
    <t>คนในครัวเรือนไม่ดื่มสุรา</t>
  </si>
  <si>
    <t>คนในครัวเรือนไม่สูบบุหรี่</t>
  </si>
  <si>
    <t>ครอบครัวมีความอบอุ่น</t>
  </si>
  <si>
    <t>ครัวเรือนมีความมั่นคงในที่อยู่อาศัย และบ้านมีสภาพคงทนถาวร</t>
  </si>
  <si>
    <t>การมีที่ดินทีทำกิน</t>
  </si>
  <si>
    <t>คนอายุ 15 - 59 ปี อ่าน เขียนภาษาไทยและคิดเลขอย่างง่ายได้</t>
  </si>
  <si>
    <t>คนอายุ 15 - 59 ปี มีอาชีพและมีรายได้</t>
  </si>
  <si>
    <t>รายได้เฉลี่ยของคนในครัวเรือนต่อปี</t>
  </si>
  <si>
    <t>ระกับการศึกษาของประชาชน</t>
  </si>
  <si>
    <t>อัตราการเรียนต่อของประชาชน</t>
  </si>
  <si>
    <t xml:space="preserve">การได้รับการศึกษา </t>
  </si>
  <si>
    <t>ครัวเรือนมีน้ำสะอาดสำหรับดื่มและบริโภคเพียงพอตลอดปี อย่างน้อยคนละ 5 ลิตรต่อวัน</t>
  </si>
  <si>
    <t>ครัวเรือนมีน้ำใช้ตลอดปี อย่างน้อยคนละ 45 ลิตรต่อวัน</t>
  </si>
  <si>
    <t>การมีส่วนร่วมของชุมชน</t>
  </si>
  <si>
    <t>คนอายุ 6 ปีขึ้นไป ปฏิบัติกิจกรรมทางศาสนาอย่างน้อยสัปดาห์ละ 1 ครั้ง</t>
  </si>
  <si>
    <t>การรวมกลุ่มของชุมชน</t>
  </si>
  <si>
    <t>ผู้สูงอายุ ได้รับการดูและจากครอบครัว ชุมชน ภาครัฐ หรือภาคเอกชน</t>
  </si>
  <si>
    <t>การเรียนรู้โดยชุมชน</t>
  </si>
  <si>
    <t>ผู้พิการ ได้รับการดูและจากครอบครัว ชุมชน ภาครัฐ หรือภาคเอกชน</t>
  </si>
  <si>
    <t>การได้รับความคุ้มครองทางสังคม</t>
  </si>
  <si>
    <t>ผู้ป่วยโรคเรื้อรัง ได้รับการดูและจากครอบครัว ชุมชน ภาครัฐ หรือภาคเอกชน</t>
  </si>
  <si>
    <t>ครัวเรือนมีส่วนร่วมทำกิจกรรมสาธารณะ เพื่อประโยชน์ของชุมชน หรือท้องถิ่น</t>
  </si>
  <si>
    <t>การปลูกป่าหรือไม้ยืนต้น</t>
  </si>
  <si>
    <t xml:space="preserve">คนในครัวเรือนที่จบการศึกษาภาคบังคับ 9 ปี ที่ไม่ได้เรียนต่อและยังไม่มีงานทำ </t>
  </si>
  <si>
    <t>.</t>
  </si>
  <si>
    <t>ข้อมูล กชช.2ค</t>
  </si>
  <si>
    <t>ข้อมูล อื่น ๆ</t>
  </si>
  <si>
    <t>18. คนในครัวเรือนที่จบการศึกษาภาคบังคับ 9 ปี ที่ไม่ได้เรียนต่อและยังไม่มีงานทำ</t>
  </si>
  <si>
    <t>ไม่ผ่านเกณฑ์</t>
  </si>
  <si>
    <t>1-3</t>
  </si>
  <si>
    <t>(คน/ครัวเรือน)</t>
  </si>
  <si>
    <t>การได้รับประโยชน์จากการมีสถานที่ท่องเที่ยว</t>
  </si>
  <si>
    <t>หมายเหตุ</t>
  </si>
  <si>
    <t>AVG(3)</t>
  </si>
  <si>
    <t>AVG(0)</t>
  </si>
  <si>
    <t>avg_กชช.2ค(0)</t>
  </si>
  <si>
    <t>avg_อื่นๆ(0)</t>
  </si>
  <si>
    <t>ข้อมูล อื่นๆ</t>
  </si>
  <si>
    <t>Community Informations Radar Analysis (CIA)</t>
  </si>
  <si>
    <t>Score</t>
  </si>
  <si>
    <t>Information fund management</t>
  </si>
  <si>
    <t>BMN</t>
  </si>
  <si>
    <t>NRD(3)</t>
  </si>
  <si>
    <t>Other(3)</t>
  </si>
  <si>
    <t>Information risk management</t>
  </si>
  <si>
    <t>Information solve poverty</t>
  </si>
  <si>
    <t>Information Community management</t>
  </si>
  <si>
    <t>Avg2_Analysis</t>
  </si>
  <si>
    <t>***For Radar Analysis</t>
  </si>
  <si>
    <t>***For Radar Diagram</t>
  </si>
  <si>
    <t>Sum_Data</t>
  </si>
  <si>
    <t>Count_Data</t>
  </si>
  <si>
    <t>Avg_Data</t>
  </si>
  <si>
    <t>Avg1_Diagram</t>
  </si>
  <si>
    <t xml:space="preserve"> Community Development Information</t>
  </si>
  <si>
    <t>BMN_des</t>
  </si>
  <si>
    <t>NRD_des</t>
  </si>
  <si>
    <t>Other_des</t>
  </si>
  <si>
    <t>***For Data show v1.</t>
  </si>
  <si>
    <t>Avg_des</t>
  </si>
  <si>
    <t>พัฒนาอาชีพ</t>
  </si>
  <si>
    <t>ความเสี่ยงชุมชน</t>
  </si>
  <si>
    <t>ปัญหาความยากจน</t>
  </si>
  <si>
    <t>บริหารจัดการชุมชน</t>
  </si>
  <si>
    <t>คะแนน</t>
  </si>
  <si>
    <t>ข้อมูลอื่น ๆ</t>
  </si>
  <si>
    <t>ลำดับ</t>
  </si>
  <si>
    <t>พัฒนาด้านอาชีพ</t>
  </si>
  <si>
    <t>สารสนเทศเพื่อการจัดการทุนชุมชน</t>
  </si>
  <si>
    <t>สารสนเทศเพื่อการจัดการความเสี่ยงชุมชน</t>
  </si>
  <si>
    <t>สารสนเทศเพื่อการแก้ปัญหาความยากจน</t>
  </si>
  <si>
    <t>จปฐ</t>
  </si>
  <si>
    <t>อื่น ๆ</t>
  </si>
  <si>
    <t>การวิเคราะห์ข้อมูลชุมชน</t>
  </si>
  <si>
    <t>ผลการวิเคราะห์สภาพปัญหาของชุมชน</t>
  </si>
  <si>
    <t>No.</t>
  </si>
  <si>
    <t>Ref.</t>
  </si>
  <si>
    <t>***Description_Analysis</t>
  </si>
  <si>
    <t>***Description_Diagram</t>
  </si>
  <si>
    <t>Information occupation development</t>
  </si>
  <si>
    <t>Community Information Radar Analysis 2020</t>
  </si>
  <si>
    <t>FACTOR ANALYSIS 2020</t>
  </si>
  <si>
    <t>ชุมชนสามารถใช้ผลจากการวิเคราะห์จากส่วนที่ 2. Radar Diagram หรือส่วนที่ 3.Radar Analysis 
ร่วมกับการจัดเวทีประชาคม การมีส่วนร่วม และความต้องการของชุมชน เพื่อนำไปสู่การจัดแผนบูรณาการโครงการได้</t>
  </si>
  <si>
    <t>การใช้งานโปรแกรม</t>
  </si>
  <si>
    <t>Short Term</t>
  </si>
  <si>
    <t>Medium Term</t>
  </si>
  <si>
    <t>Long Term</t>
  </si>
  <si>
    <t xml:space="preserve"> Activities: กิจกรรม</t>
  </si>
  <si>
    <t xml:space="preserve"> Participation: ผู้มีส่วนร่วม</t>
  </si>
  <si>
    <t>Assumptions</t>
  </si>
  <si>
    <t>External Factors</t>
  </si>
  <si>
    <t>ภาคี: PARTNER</t>
  </si>
  <si>
    <t xml:space="preserve"> 
- อบรมสร้างความรู้ความเข้าใจ  
- รับสมัครครัวเรือนเป้าหมาย 
- ศึกษาดูงาน</t>
  </si>
  <si>
    <t>OUTPUTS</t>
  </si>
  <si>
    <t>OnePLAN</t>
  </si>
  <si>
    <t>ประเด็นควรพิจารณา</t>
  </si>
  <si>
    <t>กลุ่มงานระบบสารสนเทศชุมชน</t>
  </si>
  <si>
    <t>Province</t>
  </si>
  <si>
    <t>Amphur</t>
  </si>
  <si>
    <t>Tambon</t>
  </si>
  <si>
    <t>Village</t>
  </si>
  <si>
    <t>Moo</t>
  </si>
  <si>
    <t>bmn</t>
  </si>
  <si>
    <t>nrd</t>
  </si>
  <si>
    <t>etc</t>
  </si>
  <si>
    <t>avgs</t>
  </si>
  <si>
    <t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t>
  </si>
  <si>
    <t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t>
  </si>
  <si>
    <t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t>
  </si>
  <si>
    <t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t>
  </si>
  <si>
    <t xml:space="preserve">คนในครัวเรือนที่จบการศึกษาภาคบังคับ 9 ปี ที่ไม่ได้เรียนและไม่มีงานทำ </t>
  </si>
  <si>
    <t>No</t>
  </si>
  <si>
    <t>Des</t>
  </si>
  <si>
    <t>Bmn</t>
  </si>
  <si>
    <t>Nrd</t>
  </si>
  <si>
    <t>Etc</t>
  </si>
  <si>
    <t>Analysis</t>
  </si>
  <si>
    <t>CiA</t>
  </si>
  <si>
    <t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t>
  </si>
  <si>
    <t>เจ้าหน้าที่, 
ผู้นำชุมชน, 
แกนนำ, 
ครัวเรือนเป้าหมาย</t>
  </si>
  <si>
    <t>หมายเหตุ: หากมีคะแนนเท่ากัน โปรแกรมจะแสดงประเด็นปัญหาซ้ำกัน (แสดงข้อมูลแรกที่ค้นพบ)</t>
  </si>
  <si>
    <t xml:space="preserve">     </t>
  </si>
  <si>
    <t>ที่</t>
  </si>
  <si>
    <t>สารสนเทศเพื่อการพัฒนาคุณภาพชีวิต</t>
  </si>
  <si>
    <t>รวม</t>
  </si>
  <si>
    <t>ประเด็นการพัฒนา</t>
  </si>
  <si>
    <t>ตัวชี้วัดที่เกี่ยวข้อง</t>
  </si>
  <si>
    <t>05_02_2020</t>
  </si>
  <si>
    <t>ภัยพิบัติทางธรรมชาติ เช่น พายุ, น้ำท่วม, ไฟป่า</t>
  </si>
  <si>
    <t>มลพิษทางอากาศ เช่น หมอกควัน, ฝุ่น PM 2.5</t>
  </si>
  <si>
    <t>โครงสร้างพื้นฐานไม่ได้รับการดูแลปรับปรุง</t>
  </si>
  <si>
    <t>ไม่มีเงินทุนในการประกอบอาชีพ</t>
  </si>
  <si>
    <t>การเรียนรู้ภาษาอื่น ๆ เช่น ภาษาอังกฤษ, ภาษาจีน</t>
  </si>
  <si>
    <t>อาชีพไม่มั่นคงและต้องการอาชีพเสริม</t>
  </si>
  <si>
    <t>เงินทุนไม่เพียงพอต่อการประกอบอาชีพ</t>
  </si>
  <si>
    <t>ภัยธรรมชาติ เช่น น้ำท่วม, ฝนแล้ง</t>
  </si>
  <si>
    <t>แหล่งน้ำในชุมชนไม่เพียงพอต่อการรองรับน้ำ</t>
  </si>
  <si>
    <t>ภัยคุกคามออนไลน์ เช่น ข่าวสร้างความขัดแย้ง, ข่าวปลอมสุขภาพ, แชร์ลูกโซ่</t>
  </si>
  <si>
    <t>ไม่มีที่ดินทำกิน หรือมีแต่ไม่เพียงพอ</t>
  </si>
  <si>
    <t>ผลกระทบของเทคโนโลยีพลิกผันต่อธุรกิจอุตสาหกรรมไทย</t>
  </si>
  <si>
    <t>การปรับตัวเข้าสู่สังคมผู้สูงอายุ เช่น ขาดแคลนคนวัยทำงานในชุมชน</t>
  </si>
  <si>
    <t>การปรับตัวเข้าสู่สังคมผู้สูงอายุ เช่น ส่งเสริมการประกอบอาชีพ</t>
  </si>
  <si>
    <t>ต้นทุนการผลิตทางการเกษตรสูงแต่ราคาตกต่ำ</t>
  </si>
  <si>
    <t>การว่างงาน หรือ ไม่มีอาชีพ</t>
  </si>
  <si>
    <t>ปัญหาสุขภาพจิต เช่น เครียด, กังวล, ซึมเศร้า, ท้อแท้, หมดหวัง</t>
  </si>
  <si>
    <t>การรับมือสังคมผู้สูงอายุกับโลกดิจิทัล</t>
  </si>
  <si>
    <t>การรับมือสังคมผู้สูงอายุ เช่น ทัศนคติเชิงบวกต่อผู้สูงอายุ, การดูแลสุขภาพ, การป้องกันโรคเรื้อรัง</t>
  </si>
  <si>
    <t>ให้ความรู้เรื่องพฤติกรรมการกินที่ส่งผลต่อโรค เช่น มะเร็ง, เบาหวาน, ความดัน</t>
  </si>
  <si>
    <t>การใช้ความรุนแรงในสังคม เช่น ครอบครัว, โรงเรียน</t>
  </si>
  <si>
    <t>การทุจริตคอรัปชั่นในกลุ่มองค์กร เครือข่าย ชุมชน</t>
  </si>
  <si>
    <t xml:space="preserve">การมั่วสุม สุรา ยาเสพติด </t>
  </si>
  <si>
    <t>ท่าลาด</t>
  </si>
  <si>
    <t>ท่าเสียว</t>
  </si>
  <si>
    <t>นาชม</t>
  </si>
  <si>
    <t>ดอนกลาง</t>
  </si>
  <si>
    <t>หงษ์ทอง</t>
  </si>
  <si>
    <t>ท่าวารี</t>
  </si>
  <si>
    <t>ชีเฒ่า</t>
  </si>
  <si>
    <t>นาชมตะวันออก</t>
  </si>
  <si>
    <t>ท่าเจริญ</t>
  </si>
  <si>
    <t>แสนสุข(06)</t>
  </si>
  <si>
    <t>โพธิ์น้อย(07)</t>
  </si>
  <si>
    <t>นาชม(09)</t>
  </si>
  <si>
    <t>นาชม(11)</t>
  </si>
  <si>
    <t>โพธิ์น้อย(12)</t>
  </si>
  <si>
    <t>แสนสุข(14)</t>
  </si>
  <si>
    <t>โพธิ์น้อย(18)</t>
  </si>
  <si>
    <t>ดอนแดง(01)</t>
  </si>
  <si>
    <t>ดอนแดง(13)</t>
  </si>
  <si>
    <t>02-1416263</t>
  </si>
  <si>
    <r>
      <t xml:space="preserve">     โปรแกรม </t>
    </r>
    <r>
      <rPr>
        <b/>
        <sz val="16"/>
        <rFont val="TH Chakra Petch"/>
      </rPr>
      <t>CIA Program</t>
    </r>
    <r>
      <rPr>
        <sz val="16"/>
        <rFont val="TH Chakra Petch"/>
      </rPr>
      <t xml:space="preserve"> คือ โปรแกรมวิเคราะห์ข้อมูลชุมชนในการพัฒนาระบบสารสนเทศเพื่อการบูรณาการวางแผนงาน/โครงการเพื่อยกระดับ
และพัฒนาคุณภาพชีวิตชุมชน เพื่อส่งเสริมรูปแบบการใช้ประโยชน์ข้อมูลสารสนเทศที่สำคัญของชุมชน ได้แก่ ข้อมูล จปฐ. ข้อมูล กชช.2ค และข้อมูลอื่น ๆ ที่สำคัญในชุมชน หรือข้อมูลที่เกี่ยวข้องกับชุมชน ในการวางแผนพัฒนาแผนงานโครงการหรือกิจกรรมให้สอดคล้องกับปัญหาของพื้นที่ 
     ผลจากการวิเคราะห์ข้อมูลชุมชน สามารถใช้ประโยชน์ในการวางแผนและพัฒนาได้ทุกระดับ ตั้งแต่ระดับหมู่บ้าน/ชุมชน ระดับตำบล ระดับอำเภอ ระดับจังหวัด และระดับกรมฯ </t>
    </r>
  </si>
  <si>
    <r>
      <rPr>
        <sz val="16"/>
        <color rgb="FFFF0000"/>
        <rFont val="TH Chakra Petch"/>
      </rPr>
      <t>1. Input Data:</t>
    </r>
    <r>
      <rPr>
        <sz val="16"/>
        <color theme="1"/>
        <rFont val="TH Chakra Petch"/>
      </rPr>
      <t xml:space="preserve"> การนำเข้าข้อมูล</t>
    </r>
  </si>
  <si>
    <r>
      <t xml:space="preserve">1.1 ข้อมูล จปฐ. ป้อนข้อมูล </t>
    </r>
    <r>
      <rPr>
        <u/>
        <sz val="16"/>
        <color rgb="FFFF0000"/>
        <rFont val="TH Chakra Petch"/>
      </rPr>
      <t>ร้อยละที่ไม่ผ่านเกณฑ์</t>
    </r>
    <r>
      <rPr>
        <sz val="16"/>
        <rFont val="TH Chakra Petch"/>
      </rPr>
      <t xml:space="preserve"> ตามแบบสรุปคุณภาพชีวิตของครัวเรือน จำนวน 31 ตัวชี้วัด</t>
    </r>
  </si>
  <si>
    <r>
      <t>1.2 ข้อมูล กชช.2ค ป้อนข้อมูล</t>
    </r>
    <r>
      <rPr>
        <u/>
        <sz val="16"/>
        <color rgb="FFFF0000"/>
        <rFont val="TH Chakra Petch"/>
      </rPr>
      <t xml:space="preserve"> ระดับการพัฒนา</t>
    </r>
    <r>
      <rPr>
        <sz val="16"/>
        <rFont val="TH Chakra Petch"/>
      </rPr>
      <t xml:space="preserve"> ตามสรุปผลสภาพปัญหาของหมู่บ้าน/ชมุชน จำนวน 33 ตั้วชี้วัด</t>
    </r>
  </si>
  <si>
    <r>
      <t xml:space="preserve">1.3 ข้อมูลอื่น ๆ ป้อนข้อมูล </t>
    </r>
    <r>
      <rPr>
        <u/>
        <sz val="16"/>
        <color rgb="FFFF0000"/>
        <rFont val="TH Chakra Petch"/>
      </rPr>
      <t>ระดับของปัญหา</t>
    </r>
    <r>
      <rPr>
        <sz val="16"/>
        <rFont val="TH Chakra Petch"/>
      </rPr>
      <t xml:space="preserve"> ตามความต้องการการพัฒนาของหมู่บ้าน/ชุมชน หรือข้อมูลที่เกี่ยวข้อง</t>
    </r>
  </si>
  <si>
    <r>
      <rPr>
        <sz val="16"/>
        <color rgb="FFFF0000"/>
        <rFont val="TH Chakra Petch"/>
      </rPr>
      <t>2. Radar Diagram:</t>
    </r>
    <r>
      <rPr>
        <sz val="16"/>
        <rFont val="TH Chakra Petch"/>
      </rPr>
      <t xml:space="preserve"> แสดงผลการวิเคราะห์ข้อมูลชุมชนในแต่ละประเภทตามข้อมูลนำเข้า บ่งชี้สภาพปัญหาและประเด็นของการพัฒนา</t>
    </r>
  </si>
  <si>
    <r>
      <rPr>
        <sz val="16"/>
        <color rgb="FFFF0000"/>
        <rFont val="TH Chakra Petch"/>
      </rPr>
      <t xml:space="preserve">3. Radar Analysis: </t>
    </r>
    <r>
      <rPr>
        <sz val="16"/>
        <rFont val="TH Chakra Petch"/>
      </rPr>
      <t xml:space="preserve"> แสดงผลการวิเคราะห์ข้อมูลในภาพ</t>
    </r>
    <r>
      <rPr>
        <sz val="16"/>
        <color theme="1"/>
        <rFont val="TH Chakra Petch"/>
      </rPr>
      <t>รวมของชุมชน ที่นำไปสู่การจัดลำดับความสำคัญของปัญหาและพัฒนาต่อไป</t>
    </r>
  </si>
  <si>
    <r>
      <t xml:space="preserve">เกี่ยวกับโปรแกรม </t>
    </r>
    <r>
      <rPr>
        <b/>
        <sz val="20"/>
        <color rgb="FF0000FF"/>
        <rFont val="TH Chakra Petch"/>
      </rPr>
      <t>(แบ่งเป็น 5 ส่วน)</t>
    </r>
  </si>
  <si>
    <t>ตกเกณฑ์</t>
  </si>
  <si>
    <r>
      <t xml:space="preserve">4. Logic Model: </t>
    </r>
    <r>
      <rPr>
        <sz val="16"/>
        <rFont val="TH Chakra Petch"/>
      </rPr>
      <t>การจัดทำโมเดลแผนการพัฒนาคุณภาพชีวิตแบบบูรณาการ เป็นแนวทางการออกแบบโครงการและประเมินผลโครงการ</t>
    </r>
  </si>
  <si>
    <t>ระดับพัฒนา</t>
  </si>
  <si>
    <t>สรุปผลการวิเคราะห์คุณภาพชีวิตของชุมชน</t>
  </si>
  <si>
    <r>
      <rPr>
        <b/>
        <sz val="18"/>
        <color rgb="FF0000FF"/>
        <rFont val="TH Chakra Petch"/>
      </rPr>
      <t>1. Input Data:</t>
    </r>
    <r>
      <rPr>
        <sz val="18"/>
        <color rgb="FF0000FF"/>
        <rFont val="TH Chakra Petch"/>
      </rPr>
      <t xml:space="preserve"> ส่วนของการนำเข้าข้อมูล ได้แก่ ข้อมูล จปฐ., ข้อูล กชช.2ค และข้อมูลอื่น ๆ ที่เกี่ยวข้อง
</t>
    </r>
    <r>
      <rPr>
        <b/>
        <sz val="18"/>
        <color rgb="FF0000FF"/>
        <rFont val="TH Chakra Petch"/>
      </rPr>
      <t>2. Radar Diagram:</t>
    </r>
    <r>
      <rPr>
        <sz val="18"/>
        <color rgb="FF0000FF"/>
        <rFont val="TH Chakra Petch"/>
      </rPr>
      <t xml:space="preserve"> ผลการวิเคราะห์สภาพปัญหาของชุมชนตามประเภทของข้อมูล
</t>
    </r>
    <r>
      <rPr>
        <b/>
        <sz val="18"/>
        <color rgb="FF0000FF"/>
        <rFont val="TH Chakra Petch"/>
      </rPr>
      <t>3. Radar Analysis:</t>
    </r>
    <r>
      <rPr>
        <sz val="18"/>
        <color rgb="FF0000FF"/>
        <rFont val="TH Chakra Petch"/>
      </rPr>
      <t xml:space="preserve"> สรุปผลการวิเคราะห์คุณภาพชีวิตของชุมชน 
</t>
    </r>
    <r>
      <rPr>
        <b/>
        <sz val="18"/>
        <color rgb="FF0000FF"/>
        <rFont val="TH Chakra Petch"/>
      </rPr>
      <t>4. Logic Model:</t>
    </r>
    <r>
      <rPr>
        <sz val="18"/>
        <color rgb="FF0000FF"/>
        <rFont val="TH Chakra Petch"/>
      </rPr>
      <t xml:space="preserve"> แผนการพัฒนาคุณภาพชีวิตแบบบูรณาการ  
</t>
    </r>
    <r>
      <rPr>
        <b/>
        <sz val="18"/>
        <color rgb="FF0000FF"/>
        <rFont val="TH Chakra Petch"/>
      </rPr>
      <t>5. Comparative:</t>
    </r>
    <r>
      <rPr>
        <sz val="18"/>
        <color rgb="FF0000FF"/>
        <rFont val="TH Chakra Petch"/>
      </rPr>
      <t xml:space="preserve"> สรุปผลการวิเคราะห์ข้อมูลเชิงพื้นที่ </t>
    </r>
  </si>
  <si>
    <r>
      <rPr>
        <sz val="16"/>
        <color rgb="FFFF0000"/>
        <rFont val="TH SarabunPSK"/>
        <family val="2"/>
      </rPr>
      <t>5. Comparative:เปรียบเทียบ</t>
    </r>
    <r>
      <rPr>
        <sz val="16"/>
        <color rgb="FF000000"/>
        <rFont val="TH SarabunPSK"/>
        <family val="2"/>
      </rPr>
      <t>ข้อมูลเชิงพื้นที่ โดยการนำผลการวิเคราะห์คุณภาพชีวิตของชุมชน (Radar Analysis) มาสรุปในภาพรวมระดับตำบล</t>
    </r>
  </si>
  <si>
    <t>ประเด็นการพัฒนา อันดับ 1</t>
  </si>
  <si>
    <t>ประเด็นการพัฒนา อันดับ 2</t>
  </si>
  <si>
    <t>ประเด็นการพัฒนา อันดับ 3</t>
  </si>
  <si>
    <t>ประเด็นการพัฒนา อันดับ 4</t>
  </si>
  <si>
    <t>ประเด็นการพัฒนา อันดับ 5</t>
  </si>
  <si>
    <t>เปรียบเทียบคุณภาพชีวิตเชิงพื้นที่ (ระดับตำบล)</t>
  </si>
  <si>
    <t>OUTCOMES-IMPACT</t>
  </si>
  <si>
    <t>Icon</t>
  </si>
  <si>
    <r>
      <rPr>
        <i/>
        <sz val="16"/>
        <rFont val="TH SarabunIT๙"/>
        <family val="2"/>
      </rPr>
      <t>การปรับตัวเข้าสู่สังคมผู้สูงอายุ</t>
    </r>
    <r>
      <rPr>
        <sz val="16"/>
        <rFont val="TH SarabunIT๙"/>
        <family val="2"/>
      </rPr>
      <t xml:space="preserve"> เช่น การส่งเสริมการออม</t>
    </r>
  </si>
  <si>
    <r>
      <rPr>
        <i/>
        <sz val="16"/>
        <rFont val="TH SarabunIT๙"/>
        <family val="2"/>
      </rPr>
      <t>การปรับตัวเข้าสู่สังคมผู้สูงอายุ</t>
    </r>
    <r>
      <rPr>
        <sz val="16"/>
        <rFont val="TH SarabunIT๙"/>
        <family val="2"/>
      </rPr>
      <t xml:space="preserve"> เช่น การป้องกันโรคเรื้อรัง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</si>
</sst>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87" formatCode="_(* #,##0.00_);_(* \(#,##0.00\);_(* &quot;-&quot;??_);_(@_)"/>
    <numFmt numFmtId="188" formatCode="0.0000"/>
    <numFmt numFmtId="189" formatCode="0.000"/>
    <numFmt numFmtId="190" formatCode="_(* #,##0_);_(* \(#,##0\);_(* &quot;-&quot;??_);_(@_)"/>
  </numFmts>
  <fonts count="158">
    <font>
      <sz val="10"/>
      <name val="Arial"/>
    </font>
    <font>
      <sz val="11"/>
      <color theme="1"/>
      <name val="Tahoma"/>
      <family val="2"/>
      <scheme val="minor"/>
    </font>
    <font>
      <sz val="12"/>
      <color theme="1"/>
      <name val="Tahoma"/>
      <family val="2"/>
      <charset val="204"/>
      <scheme val="minor"/>
    </font>
    <font>
      <sz val="10"/>
      <name val="Arial"/>
      <family val="2"/>
    </font>
    <font>
      <sz val="11"/>
      <color theme="1"/>
      <name val="Tahoma"/>
      <family val="2"/>
      <scheme val="minor"/>
    </font>
    <font>
      <b/>
      <sz val="13"/>
      <color theme="3"/>
      <name val="Tahoma"/>
      <family val="2"/>
      <charset val="204"/>
      <scheme val="minor"/>
    </font>
    <font>
      <b/>
      <sz val="11"/>
      <color theme="3"/>
      <name val="Tahoma"/>
      <family val="2"/>
      <charset val="204"/>
      <scheme val="minor"/>
    </font>
    <font>
      <sz val="11"/>
      <color rgb="FF3F3F76"/>
      <name val="Tahoma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8"/>
      <name val="Arial"/>
      <family val="2"/>
    </font>
    <font>
      <sz val="12"/>
      <color rgb="FF006100"/>
      <name val="Tahoma"/>
      <family val="2"/>
      <charset val="204"/>
      <scheme val="minor"/>
    </font>
    <font>
      <i/>
      <sz val="12"/>
      <color rgb="FF7F7F7F"/>
      <name val="Tahoma"/>
      <family val="2"/>
      <charset val="204"/>
      <scheme val="minor"/>
    </font>
    <font>
      <sz val="12"/>
      <name val="Tahoma"/>
      <family val="2"/>
      <scheme val="minor"/>
    </font>
    <font>
      <sz val="16"/>
      <name val="Tahoma"/>
      <family val="2"/>
      <scheme val="major"/>
    </font>
    <font>
      <sz val="16"/>
      <name val="Arial"/>
      <family val="2"/>
    </font>
    <font>
      <sz val="12"/>
      <color rgb="FF9C6500"/>
      <name val="Tahoma"/>
      <family val="2"/>
      <scheme val="minor"/>
    </font>
    <font>
      <b/>
      <sz val="22"/>
      <name val="IrisUPC"/>
      <family val="2"/>
      <charset val="222"/>
    </font>
    <font>
      <sz val="18"/>
      <name val="IrisUPC"/>
      <family val="2"/>
      <charset val="222"/>
    </font>
    <font>
      <i/>
      <sz val="18"/>
      <color theme="1"/>
      <name val="IrisUPC"/>
      <family val="2"/>
      <charset val="222"/>
    </font>
    <font>
      <b/>
      <sz val="11"/>
      <color rgb="FF1F497D"/>
      <name val="Tahoma"/>
      <family val="2"/>
      <charset val="204"/>
      <scheme val="minor"/>
    </font>
    <font>
      <sz val="16"/>
      <name val="IrisUPC"/>
      <family val="2"/>
      <charset val="222"/>
    </font>
    <font>
      <b/>
      <sz val="16"/>
      <name val="IrisUPC"/>
      <family val="2"/>
      <charset val="222"/>
    </font>
    <font>
      <b/>
      <sz val="16"/>
      <color rgb="FF9C6500"/>
      <name val="IrisUPC"/>
      <family val="2"/>
      <charset val="222"/>
    </font>
    <font>
      <i/>
      <sz val="16"/>
      <name val="IrisUPC"/>
      <family val="2"/>
      <charset val="222"/>
    </font>
    <font>
      <b/>
      <sz val="18"/>
      <name val="IrisUPC"/>
      <family val="2"/>
      <charset val="222"/>
    </font>
    <font>
      <sz val="20"/>
      <name val="IrisUPC"/>
      <family val="2"/>
      <charset val="222"/>
    </font>
    <font>
      <b/>
      <sz val="20"/>
      <name val="IrisUPC"/>
      <family val="2"/>
      <charset val="222"/>
    </font>
    <font>
      <b/>
      <i/>
      <sz val="16"/>
      <name val="IrisUPC"/>
      <family val="2"/>
      <charset val="222"/>
    </font>
    <font>
      <b/>
      <sz val="22"/>
      <color rgb="FF008000"/>
      <name val="IrisUPC"/>
      <family val="2"/>
      <charset val="222"/>
    </font>
    <font>
      <b/>
      <sz val="18"/>
      <color rgb="FFFF0000"/>
      <name val="IrisUPC"/>
      <family val="2"/>
      <charset val="222"/>
    </font>
    <font>
      <sz val="14"/>
      <name val="IrisUPC"/>
      <family val="2"/>
      <charset val="222"/>
    </font>
    <font>
      <b/>
      <sz val="18"/>
      <color rgb="FF7030A0"/>
      <name val="IrisUPC"/>
      <family val="2"/>
      <charset val="222"/>
    </font>
    <font>
      <b/>
      <sz val="22"/>
      <color rgb="FF7030A0"/>
      <name val="IrisUPC"/>
      <family val="2"/>
      <charset val="222"/>
    </font>
    <font>
      <sz val="10"/>
      <color rgb="FF7030A0"/>
      <name val="Arial"/>
      <family val="2"/>
    </font>
    <font>
      <sz val="20"/>
      <color rgb="FFFF0000"/>
      <name val="IrisUPC"/>
      <family val="2"/>
      <charset val="222"/>
    </font>
    <font>
      <sz val="20"/>
      <color rgb="FFFF0000"/>
      <name val="Wingdings 3"/>
      <family val="1"/>
      <charset val="2"/>
    </font>
    <font>
      <b/>
      <sz val="26"/>
      <color rgb="FF0070C0"/>
      <name val="IrisUPC"/>
      <family val="2"/>
      <charset val="222"/>
    </font>
    <font>
      <b/>
      <sz val="22"/>
      <name val="IrisUPC"/>
      <family val="2"/>
    </font>
    <font>
      <b/>
      <i/>
      <sz val="16"/>
      <name val="IrisUPC"/>
      <family val="2"/>
    </font>
    <font>
      <b/>
      <sz val="10"/>
      <name val="Arial"/>
      <family val="2"/>
    </font>
    <font>
      <b/>
      <sz val="16"/>
      <name val="Tahoma"/>
      <family val="2"/>
      <scheme val="major"/>
    </font>
    <font>
      <sz val="10"/>
      <color rgb="FF008000"/>
      <name val="Arial"/>
      <family val="2"/>
    </font>
    <font>
      <sz val="18"/>
      <color rgb="FF008000"/>
      <name val="IrisUPC"/>
      <family val="2"/>
      <charset val="222"/>
    </font>
    <font>
      <sz val="16"/>
      <name val="Cordia New"/>
      <family val="2"/>
    </font>
    <font>
      <sz val="16"/>
      <color theme="1"/>
      <name val="Cordia New"/>
      <family val="2"/>
    </font>
    <font>
      <sz val="16"/>
      <color rgb="FF3F3F76"/>
      <name val="Cordia New"/>
      <family val="2"/>
    </font>
    <font>
      <b/>
      <u/>
      <sz val="16"/>
      <name val="Cordia New"/>
      <family val="2"/>
    </font>
    <font>
      <sz val="22"/>
      <color rgb="FFFFFF00"/>
      <name val="Cordia New"/>
      <family val="2"/>
    </font>
    <font>
      <sz val="16"/>
      <color rgb="FFFF6699"/>
      <name val="Cordia New"/>
      <family val="2"/>
    </font>
    <font>
      <sz val="16"/>
      <color rgb="FF7030A0"/>
      <name val="Cordia New"/>
      <family val="2"/>
    </font>
    <font>
      <sz val="16"/>
      <color rgb="FF008000"/>
      <name val="Cordia New"/>
      <family val="2"/>
    </font>
    <font>
      <sz val="18"/>
      <name val="Cordia New"/>
      <family val="2"/>
    </font>
    <font>
      <sz val="16"/>
      <color rgb="FF0066FF"/>
      <name val="Cordia New"/>
      <family val="2"/>
    </font>
    <font>
      <b/>
      <sz val="26"/>
      <color theme="3"/>
      <name val="KodchiangUPC"/>
      <family val="1"/>
    </font>
    <font>
      <b/>
      <sz val="16"/>
      <name val="Cordia New"/>
      <family val="2"/>
    </font>
    <font>
      <sz val="10"/>
      <name val="Cordia New"/>
      <family val="2"/>
    </font>
    <font>
      <b/>
      <sz val="10"/>
      <name val="Cordia New"/>
      <family val="2"/>
    </font>
    <font>
      <sz val="16"/>
      <color rgb="FFFF0000"/>
      <name val="Cordia New"/>
      <family val="2"/>
    </font>
    <font>
      <b/>
      <sz val="16"/>
      <color rgb="FFFF0000"/>
      <name val="Cordia New"/>
      <family val="2"/>
    </font>
    <font>
      <sz val="16"/>
      <color theme="0"/>
      <name val="Cordia New"/>
      <family val="2"/>
    </font>
    <font>
      <b/>
      <sz val="16"/>
      <color theme="0"/>
      <name val="Cordia New"/>
      <family val="2"/>
    </font>
    <font>
      <b/>
      <sz val="16"/>
      <color rgb="FF0066FF"/>
      <name val="Cordia New"/>
      <family val="2"/>
    </font>
    <font>
      <b/>
      <u/>
      <sz val="10"/>
      <name val="Arial"/>
      <family val="2"/>
    </font>
    <font>
      <sz val="16"/>
      <color theme="8" tint="-0.249977111117893"/>
      <name val="Cordia New"/>
      <family val="2"/>
    </font>
    <font>
      <sz val="12"/>
      <name val="Cordia New"/>
      <family val="2"/>
    </font>
    <font>
      <sz val="14"/>
      <name val="Cordia New"/>
      <family val="2"/>
    </font>
    <font>
      <sz val="11"/>
      <color rgb="FFD0021B"/>
      <name val="Consolas"/>
      <family val="3"/>
    </font>
    <font>
      <sz val="11"/>
      <color rgb="FF0000FF"/>
      <name val="Inherit"/>
    </font>
    <font>
      <sz val="10"/>
      <color theme="0"/>
      <name val="Arial"/>
      <family val="2"/>
    </font>
    <font>
      <sz val="24"/>
      <name val="TH Chakra Petch"/>
    </font>
    <font>
      <sz val="18"/>
      <name val="TH Chakra Petch"/>
    </font>
    <font>
      <sz val="18"/>
      <color rgb="FF0000FF"/>
      <name val="TH Chakra Petch"/>
    </font>
    <font>
      <b/>
      <sz val="18"/>
      <color rgb="FF0000FF"/>
      <name val="TH Chakra Petch"/>
    </font>
    <font>
      <b/>
      <sz val="28"/>
      <color indexed="13"/>
      <name val="TH Chakra Petch"/>
    </font>
    <font>
      <i/>
      <sz val="18"/>
      <color rgb="FFFFFF00"/>
      <name val="TH Chakra Petch"/>
    </font>
    <font>
      <sz val="36"/>
      <name val="TH Chakra Petch"/>
    </font>
    <font>
      <sz val="36"/>
      <name val="Calibri Light (Headings)"/>
    </font>
    <font>
      <b/>
      <sz val="18"/>
      <name val="TH Chakra Petch"/>
    </font>
    <font>
      <b/>
      <sz val="20"/>
      <color theme="0"/>
      <name val="IrisUPC"/>
      <family val="2"/>
      <charset val="222"/>
    </font>
    <font>
      <b/>
      <sz val="20"/>
      <color theme="0"/>
      <name val="TH Chakra Petch"/>
    </font>
    <font>
      <b/>
      <sz val="14"/>
      <color rgb="FF9C6500"/>
      <name val="IrisUPC"/>
      <family val="2"/>
      <charset val="222"/>
    </font>
    <font>
      <b/>
      <sz val="24"/>
      <name val="TH Chakra Petch"/>
    </font>
    <font>
      <b/>
      <sz val="26"/>
      <name val="TH Chakra Petch"/>
    </font>
    <font>
      <b/>
      <sz val="18"/>
      <name val="IrisUPC"/>
      <family val="2"/>
    </font>
    <font>
      <b/>
      <sz val="16"/>
      <name val="IrisUPC"/>
      <family val="2"/>
    </font>
    <font>
      <b/>
      <sz val="12"/>
      <name val="IrisUPC"/>
      <family val="2"/>
    </font>
    <font>
      <b/>
      <sz val="18"/>
      <color rgb="FF9C6500"/>
      <name val="IrisUPC"/>
      <family val="2"/>
      <charset val="222"/>
    </font>
    <font>
      <b/>
      <i/>
      <sz val="18"/>
      <name val="IrisUPC"/>
      <family val="2"/>
    </font>
    <font>
      <b/>
      <sz val="22"/>
      <color rgb="FF7030A0"/>
      <name val="IrisUPC"/>
      <family val="2"/>
    </font>
    <font>
      <b/>
      <sz val="11"/>
      <name val="Arial"/>
      <family val="2"/>
    </font>
    <font>
      <sz val="8"/>
      <name val="Tahoma"/>
      <family val="2"/>
      <scheme val="minor"/>
    </font>
    <font>
      <b/>
      <sz val="20"/>
      <color rgb="FFFF0000"/>
      <name val="Adobe Gothic Std B"/>
      <family val="2"/>
      <charset val="128"/>
    </font>
    <font>
      <sz val="10"/>
      <color rgb="FF0070C0"/>
      <name val="Cordia New"/>
      <family val="2"/>
    </font>
    <font>
      <sz val="14"/>
      <color rgb="FF0070C0"/>
      <name val="Cordia New"/>
      <family val="2"/>
    </font>
    <font>
      <sz val="18"/>
      <color rgb="FF0070C0"/>
      <name val="Cordia New"/>
      <family val="2"/>
    </font>
    <font>
      <sz val="16"/>
      <color rgb="FF0070C0"/>
      <name val="Cordia New"/>
      <family val="2"/>
    </font>
    <font>
      <sz val="12"/>
      <color rgb="FF0070C0"/>
      <name val="Cordia New"/>
      <family val="2"/>
    </font>
    <font>
      <sz val="11"/>
      <name val="Cordia New"/>
      <family val="2"/>
    </font>
    <font>
      <sz val="24"/>
      <color rgb="FFFFFF00"/>
      <name val="Cordia New"/>
      <family val="2"/>
    </font>
    <font>
      <b/>
      <sz val="20"/>
      <color rgb="FF0070C0"/>
      <name val="Adobe Garamond Pro Bold"/>
      <family val="1"/>
    </font>
    <font>
      <sz val="14"/>
      <color rgb="FFFF0000"/>
      <name val="Cordia New"/>
      <family val="2"/>
    </font>
    <font>
      <sz val="11"/>
      <name val="Tahoma"/>
      <family val="2"/>
      <scheme val="minor"/>
    </font>
    <font>
      <u/>
      <sz val="10"/>
      <name val="Tahoma"/>
      <family val="2"/>
      <scheme val="minor"/>
    </font>
    <font>
      <sz val="10"/>
      <name val="Tahoma"/>
      <family val="2"/>
      <scheme val="minor"/>
    </font>
    <font>
      <sz val="16"/>
      <color rgb="FFCC0066"/>
      <name val="TH Chakra Petch"/>
    </font>
    <font>
      <sz val="9"/>
      <name val="Tahoma"/>
      <family val="2"/>
      <scheme val="minor"/>
    </font>
    <font>
      <sz val="16"/>
      <color rgb="FFFF0000"/>
      <name val="TH Chakra Petch"/>
    </font>
    <font>
      <sz val="11"/>
      <color theme="1"/>
      <name val="Tahoma"/>
      <family val="2"/>
      <charset val="222"/>
      <scheme val="minor"/>
    </font>
    <font>
      <sz val="11"/>
      <color rgb="FF000000"/>
      <name val="Tahoma"/>
      <family val="2"/>
    </font>
    <font>
      <u/>
      <sz val="10"/>
      <name val="Arial"/>
      <family val="2"/>
    </font>
    <font>
      <sz val="22"/>
      <name val="IrisUPC"/>
      <family val="2"/>
      <charset val="222"/>
    </font>
    <font>
      <b/>
      <sz val="22"/>
      <name val="TH Chakra Petch"/>
    </font>
    <font>
      <sz val="16"/>
      <color rgb="FF1DA38D"/>
      <name val="Cordia New"/>
      <family val="2"/>
    </font>
    <font>
      <sz val="16"/>
      <color rgb="FF1DA38D"/>
      <name val="Wingdings 2"/>
      <family val="1"/>
      <charset val="2"/>
    </font>
    <font>
      <sz val="10"/>
      <name val="Arial"/>
      <family val="2"/>
    </font>
    <font>
      <sz val="16"/>
      <name val="TH Chakra Petch"/>
    </font>
    <font>
      <b/>
      <sz val="16"/>
      <name val="TH Chakra Petch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theme="1"/>
      <name val="TH Chakra Petch"/>
    </font>
    <font>
      <u/>
      <sz val="16"/>
      <color rgb="FFFF0000"/>
      <name val="TH Chakra Petch"/>
    </font>
    <font>
      <b/>
      <sz val="20"/>
      <color rgb="FF008000"/>
      <name val="TH Chakra Petch"/>
    </font>
    <font>
      <b/>
      <sz val="20"/>
      <color rgb="FF000090"/>
      <name val="TH Chakra Petch"/>
    </font>
    <font>
      <sz val="20"/>
      <name val="TH Chakra Petch"/>
    </font>
    <font>
      <b/>
      <sz val="20"/>
      <color rgb="FF0000FF"/>
      <name val="TH Chakra Petch"/>
    </font>
    <font>
      <u val="double"/>
      <sz val="20"/>
      <color theme="1"/>
      <name val="TH Chakra Petch"/>
    </font>
    <font>
      <u/>
      <sz val="20"/>
      <color theme="1"/>
      <name val="TH Chakra Petch"/>
    </font>
    <font>
      <u/>
      <sz val="20"/>
      <name val="TH Chakra Petch"/>
    </font>
    <font>
      <b/>
      <sz val="20"/>
      <color rgb="FF006100"/>
      <name val="TH Chakra Petch"/>
    </font>
    <font>
      <b/>
      <sz val="16"/>
      <color theme="1"/>
      <name val="TH SarabunIT๙"/>
      <family val="2"/>
    </font>
    <font>
      <sz val="14"/>
      <color theme="1"/>
      <name val="TH SarabunIT๙"/>
      <family val="2"/>
    </font>
    <font>
      <b/>
      <sz val="14"/>
      <name val="TH SarabunIT๙"/>
      <family val="2"/>
    </font>
    <font>
      <b/>
      <sz val="14"/>
      <color theme="1"/>
      <name val="TH SarabunIT๙"/>
      <family val="2"/>
    </font>
    <font>
      <sz val="14"/>
      <name val="TH SarabunIT๙"/>
      <family val="2"/>
    </font>
    <font>
      <b/>
      <sz val="13"/>
      <color theme="1"/>
      <name val="TH SarabunIT๙"/>
      <family val="2"/>
    </font>
    <font>
      <b/>
      <sz val="13"/>
      <name val="TH SarabunIT๙"/>
      <family val="2"/>
    </font>
    <font>
      <sz val="13"/>
      <color theme="1"/>
      <name val="TH SarabunIT๙"/>
      <family val="2"/>
    </font>
    <font>
      <sz val="13"/>
      <name val="TH SarabunIT๙"/>
      <family val="2"/>
    </font>
    <font>
      <b/>
      <sz val="13"/>
      <color rgb="FFFF0000"/>
      <name val="TH SarabunIT๙"/>
      <family val="2"/>
    </font>
    <font>
      <b/>
      <sz val="26"/>
      <color theme="3"/>
      <name val="TH SarabunIT๙"/>
      <family val="2"/>
    </font>
    <font>
      <sz val="16"/>
      <name val="TH SarabunIT๙"/>
      <family val="2"/>
    </font>
    <font>
      <sz val="18"/>
      <color theme="1"/>
      <name val="TH SarabunIT๙"/>
      <family val="2"/>
    </font>
    <font>
      <sz val="18"/>
      <color rgb="FF3F3F76"/>
      <name val="TH SarabunIT๙"/>
      <family val="2"/>
    </font>
    <font>
      <sz val="18"/>
      <name val="TH SarabunIT๙"/>
      <family val="2"/>
    </font>
    <font>
      <sz val="16"/>
      <color theme="1"/>
      <name val="TH SarabunIT๙"/>
      <family val="2"/>
    </font>
    <font>
      <sz val="16"/>
      <color rgb="FF3F3F76"/>
      <name val="TH SarabunIT๙"/>
      <family val="2"/>
    </font>
    <font>
      <b/>
      <sz val="16"/>
      <color rgb="FFFF0000"/>
      <name val="TH SarabunIT๙"/>
      <family val="2"/>
    </font>
    <font>
      <b/>
      <sz val="16"/>
      <name val="TH SarabunIT๙"/>
      <family val="2"/>
    </font>
    <font>
      <sz val="20"/>
      <name val="TH SarabunIT๙"/>
      <family val="2"/>
    </font>
    <font>
      <sz val="18"/>
      <color rgb="FFFF0000"/>
      <name val="TH SarabunIT๙"/>
      <family val="2"/>
    </font>
    <font>
      <b/>
      <sz val="16"/>
      <color theme="3"/>
      <name val="TH SarabunIT๙"/>
      <family val="2"/>
    </font>
    <font>
      <sz val="16"/>
      <color theme="3"/>
      <name val="TH SarabunIT๙"/>
      <family val="2"/>
    </font>
    <font>
      <b/>
      <sz val="18"/>
      <color theme="3"/>
      <name val="TH SarabunIT๙"/>
      <family val="2"/>
    </font>
    <font>
      <sz val="16"/>
      <color rgb="FFFF0000"/>
      <name val="TH SarabunIT๙"/>
      <family val="2"/>
    </font>
    <font>
      <sz val="16"/>
      <color rgb="FF0066FF"/>
      <name val="TH SarabunIT๙"/>
      <family val="2"/>
    </font>
    <font>
      <i/>
      <sz val="16"/>
      <name val="TH SarabunIT๙"/>
      <family val="2"/>
    </font>
    <font>
      <b/>
      <sz val="16"/>
      <color rgb="FF1DA38D"/>
      <name val="TH SarabunIT๙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C9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EB9C"/>
      </patternFill>
    </fill>
    <fill>
      <patternFill patternType="solid">
        <fgColor rgb="FFFF7C8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F99CC"/>
        <bgColor indexed="64"/>
      </patternFill>
    </fill>
    <fill>
      <patternFill patternType="solid">
        <fgColor rgb="FFDFE8CA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EDEC"/>
        <bgColor indexed="64"/>
      </patternFill>
    </fill>
  </fills>
  <borders count="17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rgb="FF95B3D7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/>
      <top style="medium">
        <color indexed="64"/>
      </top>
      <bottom style="thick">
        <color theme="4" tint="0.499984740745262"/>
      </bottom>
      <diagonal/>
    </border>
    <border>
      <left/>
      <right style="medium">
        <color indexed="64"/>
      </right>
      <top style="medium">
        <color indexed="64"/>
      </top>
      <bottom style="thick">
        <color theme="4" tint="0.499984740745262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/>
      <right/>
      <top style="thin">
        <color rgb="FF7F7F7F"/>
      </top>
      <bottom style="medium">
        <color indexed="64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rgb="FF3F3F3F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medium">
        <color theme="4" tint="0.39997558519241921"/>
      </top>
      <bottom/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medium">
        <color theme="4" tint="0.59999389629810485"/>
      </left>
      <right style="medium">
        <color theme="4" tint="0.59999389629810485"/>
      </right>
      <top style="medium">
        <color theme="4" tint="0.59999389629810485"/>
      </top>
      <bottom style="medium">
        <color theme="4" tint="0.59999389629810485"/>
      </bottom>
      <diagonal/>
    </border>
    <border>
      <left/>
      <right/>
      <top style="medium">
        <color theme="4" tint="0.59999389629810485"/>
      </top>
      <bottom/>
      <diagonal/>
    </border>
    <border>
      <left/>
      <right style="medium">
        <color theme="4" tint="0.59999389629810485"/>
      </right>
      <top style="medium">
        <color theme="4" tint="0.59999389629810485"/>
      </top>
      <bottom/>
      <diagonal/>
    </border>
    <border>
      <left style="medium">
        <color theme="4" tint="0.59999389629810485"/>
      </left>
      <right/>
      <top style="thin">
        <color theme="4"/>
      </top>
      <bottom style="thin">
        <color theme="4"/>
      </bottom>
      <diagonal/>
    </border>
    <border>
      <left style="medium">
        <color theme="4" tint="0.59999389629810485"/>
      </left>
      <right/>
      <top style="thin">
        <color theme="4"/>
      </top>
      <bottom style="medium">
        <color theme="4" tint="0.59999389629810485"/>
      </bottom>
      <diagonal/>
    </border>
    <border>
      <left/>
      <right/>
      <top style="thin">
        <color theme="4"/>
      </top>
      <bottom style="medium">
        <color theme="4" tint="0.59999389629810485"/>
      </bottom>
      <diagonal/>
    </border>
    <border>
      <left/>
      <right style="thin">
        <color theme="4"/>
      </right>
      <top style="thin">
        <color theme="4"/>
      </top>
      <bottom style="medium">
        <color theme="4" tint="0.59999389629810485"/>
      </bottom>
      <diagonal/>
    </border>
    <border>
      <left style="medium">
        <color theme="4" tint="0.59999389629810485"/>
      </left>
      <right/>
      <top style="medium">
        <color theme="4" tint="0.59999389629810485"/>
      </top>
      <bottom style="medium">
        <color theme="4" tint="0.59999389629810485"/>
      </bottom>
      <diagonal/>
    </border>
    <border>
      <left/>
      <right/>
      <top style="medium">
        <color theme="4" tint="0.59999389629810485"/>
      </top>
      <bottom style="medium">
        <color theme="4" tint="0.59999389629810485"/>
      </bottom>
      <diagonal/>
    </border>
    <border>
      <left/>
      <right style="medium">
        <color theme="4" tint="0.59999389629810485"/>
      </right>
      <top style="medium">
        <color theme="4" tint="0.59999389629810485"/>
      </top>
      <bottom style="medium">
        <color theme="4" tint="0.59999389629810485"/>
      </bottom>
      <diagonal/>
    </border>
    <border>
      <left/>
      <right/>
      <top/>
      <bottom style="thin">
        <color theme="4" tint="0.59999389629810485"/>
      </bottom>
      <diagonal/>
    </border>
    <border>
      <left/>
      <right style="thin">
        <color theme="4" tint="0.59999389629810485"/>
      </right>
      <top/>
      <bottom style="thin">
        <color theme="4" tint="0.59999389629810485"/>
      </bottom>
      <diagonal/>
    </border>
    <border>
      <left style="medium">
        <color theme="4" tint="0.59999389629810485"/>
      </left>
      <right/>
      <top style="medium">
        <color theme="4" tint="0.59999389629810485"/>
      </top>
      <bottom style="medium">
        <color theme="4" tint="0.39997558519241921"/>
      </bottom>
      <diagonal/>
    </border>
    <border>
      <left/>
      <right/>
      <top style="medium">
        <color theme="4" tint="0.59999389629810485"/>
      </top>
      <bottom style="medium">
        <color theme="4" tint="0.39997558519241921"/>
      </bottom>
      <diagonal/>
    </border>
    <border>
      <left style="thin">
        <color theme="4" tint="0.59999389629810485"/>
      </left>
      <right style="thick">
        <color theme="4" tint="0.59996337778862885"/>
      </right>
      <top style="thin">
        <color theme="4" tint="0.59999389629810485"/>
      </top>
      <bottom style="thin">
        <color theme="4" tint="0.59999389629810485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 style="thick">
        <color theme="4" tint="0.59996337778862885"/>
      </right>
      <top style="thin">
        <color theme="4" tint="0.59999389629810485"/>
      </top>
      <bottom style="medium">
        <color theme="4" tint="0.59999389629810485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medium">
        <color theme="4" tint="0.59999389629810485"/>
      </bottom>
      <diagonal/>
    </border>
    <border>
      <left style="medium">
        <color theme="4" tint="0.59999389629810485"/>
      </left>
      <right/>
      <top style="medium">
        <color theme="4" tint="0.39997558519241921"/>
      </top>
      <bottom/>
      <diagonal/>
    </border>
    <border>
      <left style="medium">
        <color theme="4" tint="0.59999389629810485"/>
      </left>
      <right/>
      <top style="medium">
        <color theme="4" tint="0.39997558519241921"/>
      </top>
      <bottom style="medium">
        <color theme="4" tint="0.59999389629810485"/>
      </bottom>
      <diagonal/>
    </border>
    <border>
      <left/>
      <right/>
      <top style="medium">
        <color theme="4" tint="0.39997558519241921"/>
      </top>
      <bottom style="medium">
        <color theme="4" tint="0.59999389629810485"/>
      </bottom>
      <diagonal/>
    </border>
    <border>
      <left style="medium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 style="medium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medium">
        <color theme="4" tint="0.59999389629810485"/>
      </left>
      <right/>
      <top/>
      <bottom style="thin">
        <color theme="4" tint="0.59999389629810485"/>
      </bottom>
      <diagonal/>
    </border>
    <border>
      <left style="medium">
        <color theme="4" tint="0.59999389629810485"/>
      </left>
      <right/>
      <top style="thin">
        <color theme="4" tint="0.59999389629810485"/>
      </top>
      <bottom style="medium">
        <color theme="4" tint="0.59999389629810485"/>
      </bottom>
      <diagonal/>
    </border>
    <border>
      <left/>
      <right/>
      <top style="thin">
        <color theme="4" tint="0.59999389629810485"/>
      </top>
      <bottom style="medium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medium">
        <color theme="4" tint="0.59999389629810485"/>
      </bottom>
      <diagonal/>
    </border>
    <border>
      <left style="thin">
        <color theme="4" tint="0.59999389629810485"/>
      </left>
      <right style="medium">
        <color theme="4" tint="0.59999389629810485"/>
      </right>
      <top style="thin">
        <color theme="4" tint="0.59999389629810485"/>
      </top>
      <bottom style="medium">
        <color theme="4" tint="0.59999389629810485"/>
      </bottom>
      <diagonal/>
    </border>
    <border>
      <left style="medium">
        <color theme="4" tint="0.59996337778862885"/>
      </left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 style="medium">
        <color theme="4" tint="0.59996337778862885"/>
      </top>
      <bottom style="medium">
        <color theme="4" tint="0.59996337778862885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59999389629810485"/>
      </left>
      <right style="thick">
        <color theme="4" tint="0.59996337778862885"/>
      </right>
      <top/>
      <bottom style="thin">
        <color theme="4" tint="0.59999389629810485"/>
      </bottom>
      <diagonal/>
    </border>
    <border>
      <left style="thick">
        <color theme="4" tint="0.59996337778862885"/>
      </left>
      <right style="medium">
        <color theme="4" tint="0.59999389629810485"/>
      </right>
      <top/>
      <bottom style="thin">
        <color theme="4" tint="0.59999389629810485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 tint="0.59999389629810485"/>
      </right>
      <top style="medium">
        <color theme="4" tint="0.39997558519241921"/>
      </top>
      <bottom/>
      <diagonal/>
    </border>
    <border>
      <left style="thick">
        <color rgb="FF0070C0"/>
      </left>
      <right/>
      <top style="thick">
        <color rgb="FF0070C0"/>
      </top>
      <bottom style="thin">
        <color indexed="64"/>
      </bottom>
      <diagonal/>
    </border>
    <border>
      <left/>
      <right/>
      <top style="thick">
        <color rgb="FF0070C0"/>
      </top>
      <bottom style="thin">
        <color indexed="64"/>
      </bottom>
      <diagonal/>
    </border>
    <border>
      <left/>
      <right style="thin">
        <color indexed="64"/>
      </right>
      <top style="thick">
        <color rgb="FF0070C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ck">
        <color rgb="FF0070C0"/>
      </top>
      <bottom style="thin">
        <color auto="1"/>
      </bottom>
      <diagonal/>
    </border>
    <border>
      <left style="thin">
        <color auto="1"/>
      </left>
      <right style="thick">
        <color rgb="FF0070C0"/>
      </right>
      <top style="thick">
        <color rgb="FF0070C0"/>
      </top>
      <bottom style="thin">
        <color auto="1"/>
      </bottom>
      <diagonal/>
    </border>
    <border>
      <left style="thick">
        <color rgb="FF0070C0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rgb="FF0070C0"/>
      </right>
      <top style="thin">
        <color auto="1"/>
      </top>
      <bottom style="thin">
        <color auto="1"/>
      </bottom>
      <diagonal/>
    </border>
    <border>
      <left style="thick">
        <color rgb="FF0070C0"/>
      </left>
      <right/>
      <top style="thin">
        <color theme="4"/>
      </top>
      <bottom style="thin">
        <color theme="4"/>
      </bottom>
      <diagonal/>
    </border>
    <border>
      <left style="thick">
        <color theme="4" tint="0.59996337778862885"/>
      </left>
      <right style="thick">
        <color rgb="FF0070C0"/>
      </right>
      <top style="thin">
        <color theme="4" tint="0.59999389629810485"/>
      </top>
      <bottom style="thin">
        <color theme="4" tint="0.59999389629810485"/>
      </bottom>
      <diagonal/>
    </border>
    <border>
      <left style="thick">
        <color rgb="FF0070C0"/>
      </left>
      <right/>
      <top style="medium">
        <color theme="4" tint="0.39997558519241921"/>
      </top>
      <bottom/>
      <diagonal/>
    </border>
    <border>
      <left style="thick">
        <color rgb="FF0070C0"/>
      </left>
      <right/>
      <top/>
      <bottom style="thin">
        <color theme="4" tint="0.59999389629810485"/>
      </bottom>
      <diagonal/>
    </border>
    <border>
      <left style="thick">
        <color rgb="FF0070C0"/>
      </left>
      <right/>
      <top/>
      <bottom style="thick">
        <color rgb="FF0070C0"/>
      </bottom>
      <diagonal/>
    </border>
    <border>
      <left/>
      <right/>
      <top style="thin">
        <color theme="4" tint="0.59999389629810485"/>
      </top>
      <bottom style="thick">
        <color rgb="FF0070C0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ck">
        <color rgb="FF0070C0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thick">
        <color rgb="FF0070C0"/>
      </bottom>
      <diagonal/>
    </border>
    <border>
      <left style="thick">
        <color theme="4" tint="0.59996337778862885"/>
      </left>
      <right style="thick">
        <color rgb="FF0070C0"/>
      </right>
      <top style="thin">
        <color theme="4" tint="0.59999389629810485"/>
      </top>
      <bottom style="thick">
        <color rgb="FF0070C0"/>
      </bottom>
      <diagonal/>
    </border>
    <border>
      <left style="medium">
        <color rgb="FF0070C0"/>
      </left>
      <right/>
      <top style="medium">
        <color rgb="FF0070C0"/>
      </top>
      <bottom style="thin">
        <color indexed="64"/>
      </bottom>
      <diagonal/>
    </border>
    <border>
      <left/>
      <right/>
      <top style="medium">
        <color rgb="FF0070C0"/>
      </top>
      <bottom style="thin">
        <color indexed="64"/>
      </bottom>
      <diagonal/>
    </border>
    <border>
      <left/>
      <right style="thin">
        <color indexed="64"/>
      </right>
      <top style="medium">
        <color rgb="FF0070C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rgb="FF0070C0"/>
      </top>
      <bottom style="thin">
        <color auto="1"/>
      </bottom>
      <diagonal/>
    </border>
    <border>
      <left style="thin">
        <color auto="1"/>
      </left>
      <right style="medium">
        <color rgb="FF0070C0"/>
      </right>
      <top style="medium">
        <color rgb="FF0070C0"/>
      </top>
      <bottom style="thin">
        <color auto="1"/>
      </bottom>
      <diagonal/>
    </border>
    <border>
      <left style="medium">
        <color rgb="FF0070C0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0070C0"/>
      </right>
      <top style="thin">
        <color auto="1"/>
      </top>
      <bottom style="thin">
        <color auto="1"/>
      </bottom>
      <diagonal/>
    </border>
    <border>
      <left style="medium">
        <color rgb="FF0070C0"/>
      </left>
      <right/>
      <top style="thin">
        <color theme="4"/>
      </top>
      <bottom style="thin">
        <color theme="4"/>
      </bottom>
      <diagonal/>
    </border>
    <border>
      <left style="thick">
        <color theme="4" tint="0.59996337778862885"/>
      </left>
      <right style="medium">
        <color rgb="FF0070C0"/>
      </right>
      <top style="thin">
        <color theme="4" tint="0.59999389629810485"/>
      </top>
      <bottom style="thin">
        <color theme="4" tint="0.59999389629810485"/>
      </bottom>
      <diagonal/>
    </border>
    <border>
      <left style="thick">
        <color theme="4" tint="0.59996337778862885"/>
      </left>
      <right style="medium">
        <color rgb="FF0070C0"/>
      </right>
      <top style="thin">
        <color theme="4" tint="0.59999389629810485"/>
      </top>
      <bottom style="medium">
        <color theme="4" tint="0.59999389629810485"/>
      </bottom>
      <diagonal/>
    </border>
    <border>
      <left style="medium">
        <color rgb="FF0070C0"/>
      </left>
      <right/>
      <top style="medium">
        <color theme="4" tint="0.39997558519241921"/>
      </top>
      <bottom/>
      <diagonal/>
    </border>
    <border>
      <left style="medium">
        <color rgb="FF0070C0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medium">
        <color rgb="FF0070C0"/>
      </left>
      <right/>
      <top style="thin">
        <color theme="4" tint="0.59999389629810485"/>
      </top>
      <bottom style="medium">
        <color rgb="FF0070C0"/>
      </bottom>
      <diagonal/>
    </border>
    <border>
      <left/>
      <right/>
      <top style="thin">
        <color theme="4" tint="0.59999389629810485"/>
      </top>
      <bottom style="medium">
        <color rgb="FF0070C0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medium">
        <color rgb="FF0070C0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medium">
        <color rgb="FF0070C0"/>
      </bottom>
      <diagonal/>
    </border>
    <border>
      <left style="thick">
        <color theme="4" tint="0.59996337778862885"/>
      </left>
      <right style="medium">
        <color rgb="FF0070C0"/>
      </right>
      <top style="thin">
        <color theme="4" tint="0.59999389629810485"/>
      </top>
      <bottom style="medium">
        <color rgb="FF0070C0"/>
      </bottom>
      <diagonal/>
    </border>
    <border>
      <left style="thick">
        <color rgb="FF336699"/>
      </left>
      <right/>
      <top style="thick">
        <color rgb="FF336699"/>
      </top>
      <bottom style="thin">
        <color indexed="64"/>
      </bottom>
      <diagonal/>
    </border>
    <border>
      <left/>
      <right/>
      <top style="thick">
        <color rgb="FF336699"/>
      </top>
      <bottom style="thin">
        <color indexed="64"/>
      </bottom>
      <diagonal/>
    </border>
    <border>
      <left/>
      <right style="thin">
        <color indexed="64"/>
      </right>
      <top style="thick">
        <color rgb="FF33669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ck">
        <color rgb="FF336699"/>
      </top>
      <bottom style="thin">
        <color auto="1"/>
      </bottom>
      <diagonal/>
    </border>
    <border>
      <left style="thin">
        <color auto="1"/>
      </left>
      <right style="thick">
        <color rgb="FF336699"/>
      </right>
      <top style="thick">
        <color rgb="FF336699"/>
      </top>
      <bottom style="thin">
        <color auto="1"/>
      </bottom>
      <diagonal/>
    </border>
    <border>
      <left style="thick">
        <color rgb="FF336699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rgb="FF336699"/>
      </right>
      <top style="thin">
        <color auto="1"/>
      </top>
      <bottom style="thin">
        <color auto="1"/>
      </bottom>
      <diagonal/>
    </border>
    <border>
      <left style="thick">
        <color rgb="FF336699"/>
      </left>
      <right/>
      <top style="thin">
        <color theme="4"/>
      </top>
      <bottom style="thin">
        <color theme="4"/>
      </bottom>
      <diagonal/>
    </border>
    <border>
      <left style="thick">
        <color theme="4" tint="0.59996337778862885"/>
      </left>
      <right style="thick">
        <color rgb="FF336699"/>
      </right>
      <top style="thin">
        <color theme="4" tint="0.59999389629810485"/>
      </top>
      <bottom style="medium">
        <color theme="4" tint="0.59999389629810485"/>
      </bottom>
      <diagonal/>
    </border>
    <border>
      <left style="thick">
        <color rgb="FF336699"/>
      </left>
      <right/>
      <top style="medium">
        <color theme="4" tint="0.39997558519241921"/>
      </top>
      <bottom/>
      <diagonal/>
    </border>
    <border>
      <left style="thick">
        <color rgb="FF336699"/>
      </left>
      <right/>
      <top style="thin">
        <color theme="4" tint="0.59999389629810485"/>
      </top>
      <bottom style="thin">
        <color theme="4" tint="0.59999389629810485"/>
      </bottom>
      <diagonal/>
    </border>
    <border>
      <left style="thick">
        <color rgb="FF336699"/>
      </left>
      <right/>
      <top style="thin">
        <color theme="4" tint="0.59999389629810485"/>
      </top>
      <bottom style="thick">
        <color rgb="FF336699"/>
      </bottom>
      <diagonal/>
    </border>
    <border>
      <left/>
      <right/>
      <top style="thin">
        <color theme="4" tint="0.59999389629810485"/>
      </top>
      <bottom style="thick">
        <color rgb="FF336699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ck">
        <color rgb="FF336699"/>
      </bottom>
      <diagonal/>
    </border>
    <border>
      <left style="thick">
        <color theme="4" tint="0.59996337778862885"/>
      </left>
      <right style="medium">
        <color theme="4" tint="0.59999389629810485"/>
      </right>
      <top style="thin">
        <color theme="4" tint="0.59999389629810485"/>
      </top>
      <bottom style="thick">
        <color rgb="FF336699"/>
      </bottom>
      <diagonal/>
    </border>
    <border>
      <left style="thick">
        <color theme="4" tint="0.59996337778862885"/>
      </left>
      <right style="thick">
        <color rgb="FF336699"/>
      </right>
      <top style="thin">
        <color theme="4" tint="0.59999389629810485"/>
      </top>
      <bottom style="thick">
        <color rgb="FF336699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medium">
        <color rgb="FF0070C0"/>
      </left>
      <right/>
      <top style="medium">
        <color rgb="FF0070C0"/>
      </top>
      <bottom style="thin">
        <color theme="1"/>
      </bottom>
      <diagonal/>
    </border>
    <border>
      <left/>
      <right/>
      <top style="medium">
        <color rgb="FF0070C0"/>
      </top>
      <bottom style="thin">
        <color theme="1"/>
      </bottom>
      <diagonal/>
    </border>
    <border>
      <left/>
      <right style="thin">
        <color auto="1"/>
      </right>
      <top style="medium">
        <color rgb="FF0070C0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medium">
        <color rgb="FF0070C0"/>
      </top>
      <bottom style="thin">
        <color theme="1"/>
      </bottom>
      <diagonal/>
    </border>
    <border>
      <left style="thin">
        <color auto="1"/>
      </left>
      <right style="medium">
        <color rgb="FF0070C0"/>
      </right>
      <top style="medium">
        <color rgb="FF0070C0"/>
      </top>
      <bottom style="thin">
        <color theme="1"/>
      </bottom>
      <diagonal/>
    </border>
    <border>
      <left style="medium">
        <color rgb="FF0070C0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 style="medium">
        <color rgb="FF0070C0"/>
      </right>
      <top style="thin">
        <color theme="1"/>
      </top>
      <bottom style="thin">
        <color theme="1"/>
      </bottom>
      <diagonal/>
    </border>
    <border>
      <left style="medium">
        <color rgb="FF0070C0"/>
      </left>
      <right/>
      <top/>
      <bottom style="thin">
        <color theme="4"/>
      </bottom>
      <diagonal/>
    </border>
    <border>
      <left style="thick">
        <color theme="4" tint="0.59996337778862885"/>
      </left>
      <right style="medium">
        <color rgb="FF0070C0"/>
      </right>
      <top/>
      <bottom style="thin">
        <color theme="4" tint="0.59999389629810485"/>
      </bottom>
      <diagonal/>
    </border>
    <border>
      <left/>
      <right style="medium">
        <color theme="4" tint="0.59996337778862885"/>
      </right>
      <top style="medium">
        <color theme="4" tint="0.59996337778862885"/>
      </top>
      <bottom style="medium">
        <color theme="4" tint="0.59996337778862885"/>
      </bottom>
      <diagonal/>
    </border>
    <border>
      <left style="medium">
        <color rgb="FFFFC000"/>
      </left>
      <right/>
      <top/>
      <bottom/>
      <diagonal/>
    </border>
    <border>
      <left style="medium">
        <color rgb="FFFFC000"/>
      </left>
      <right/>
      <top style="medium">
        <color rgb="FFFFC000"/>
      </top>
      <bottom/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/>
      <right style="medium">
        <color rgb="FFFFC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rgb="FF3F3F3F"/>
      </top>
      <bottom/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 tint="0.59999389629810485"/>
      </left>
      <right/>
      <top style="medium">
        <color theme="4" tint="0.59999389629810485"/>
      </top>
      <bottom style="thin">
        <color theme="4" tint="0.59999389629810485"/>
      </bottom>
      <diagonal/>
    </border>
    <border>
      <left/>
      <right/>
      <top style="medium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medium">
        <color theme="4" tint="0.59999389629810485"/>
      </top>
      <bottom style="thin">
        <color theme="4" tint="0.59999389629810485"/>
      </bottom>
      <diagonal/>
    </border>
  </borders>
  <cellStyleXfs count="105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7" borderId="1" applyNumberFormat="0" applyAlignment="0" applyProtection="0"/>
    <xf numFmtId="0" fontId="3" fillId="8" borderId="5" applyNumberFormat="0" applyFont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20" borderId="0" applyNumberFormat="0" applyBorder="0" applyAlignment="0" applyProtection="0"/>
    <xf numFmtId="0" fontId="12" fillId="0" borderId="0" applyNumberFormat="0" applyFill="0" applyBorder="0" applyAlignment="0" applyProtection="0"/>
    <xf numFmtId="0" fontId="2" fillId="21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0" fillId="0" borderId="16" applyNumberFormat="0" applyFill="0" applyAlignment="0" applyProtection="0"/>
    <xf numFmtId="0" fontId="3" fillId="26" borderId="5" applyNumberFormat="0" applyFont="0" applyAlignment="0" applyProtection="0"/>
    <xf numFmtId="0" fontId="7" fillId="27" borderId="1" applyNumberFormat="0" applyAlignment="0" applyProtection="0"/>
    <xf numFmtId="0" fontId="3" fillId="0" borderId="0"/>
    <xf numFmtId="0" fontId="108" fillId="0" borderId="0"/>
    <xf numFmtId="0" fontId="109" fillId="0" borderId="0"/>
    <xf numFmtId="187" fontId="115" fillId="0" borderId="0" applyFont="0" applyFill="0" applyBorder="0" applyAlignment="0" applyProtection="0"/>
  </cellStyleXfs>
  <cellXfs count="663">
    <xf numFmtId="0" fontId="0" fillId="0" borderId="0" xfId="0"/>
    <xf numFmtId="0" fontId="0" fillId="15" borderId="0" xfId="0" applyFill="1"/>
    <xf numFmtId="0" fontId="21" fillId="0" borderId="0" xfId="0" applyFont="1"/>
    <xf numFmtId="0" fontId="22" fillId="0" borderId="0" xfId="0" applyFont="1"/>
    <xf numFmtId="0" fontId="26" fillId="0" borderId="0" xfId="0" applyFont="1" applyFill="1"/>
    <xf numFmtId="0" fontId="26" fillId="0" borderId="0" xfId="0" applyFont="1"/>
    <xf numFmtId="0" fontId="13" fillId="15" borderId="0" xfId="0" applyFont="1" applyFill="1" applyBorder="1"/>
    <xf numFmtId="0" fontId="0" fillId="30" borderId="0" xfId="0" applyFill="1"/>
    <xf numFmtId="0" fontId="18" fillId="30" borderId="0" xfId="0" applyFont="1" applyFill="1"/>
    <xf numFmtId="0" fontId="17" fillId="30" borderId="0" xfId="0" applyFont="1" applyFill="1"/>
    <xf numFmtId="0" fontId="25" fillId="30" borderId="0" xfId="0" applyFont="1" applyFill="1"/>
    <xf numFmtId="0" fontId="19" fillId="30" borderId="0" xfId="15" applyFont="1" applyFill="1" applyAlignment="1">
      <alignment horizontal="right" vertical="center"/>
    </xf>
    <xf numFmtId="0" fontId="32" fillId="30" borderId="0" xfId="0" applyFont="1" applyFill="1"/>
    <xf numFmtId="0" fontId="33" fillId="30" borderId="0" xfId="0" applyFont="1" applyFill="1"/>
    <xf numFmtId="0" fontId="34" fillId="30" borderId="0" xfId="0" applyFont="1" applyFill="1"/>
    <xf numFmtId="0" fontId="35" fillId="30" borderId="0" xfId="0" applyFont="1" applyFill="1" applyAlignment="1"/>
    <xf numFmtId="0" fontId="37" fillId="30" borderId="0" xfId="0" applyFont="1" applyFill="1"/>
    <xf numFmtId="0" fontId="42" fillId="30" borderId="0" xfId="0" applyFont="1" applyFill="1"/>
    <xf numFmtId="0" fontId="29" fillId="30" borderId="0" xfId="0" applyFont="1" applyFill="1"/>
    <xf numFmtId="0" fontId="43" fillId="30" borderId="0" xfId="0" applyFont="1" applyFill="1"/>
    <xf numFmtId="0" fontId="42" fillId="15" borderId="0" xfId="0" applyFont="1" applyFill="1"/>
    <xf numFmtId="0" fontId="42" fillId="0" borderId="0" xfId="0" applyFont="1"/>
    <xf numFmtId="0" fontId="44" fillId="16" borderId="0" xfId="0" applyFont="1" applyFill="1" applyAlignment="1">
      <alignment horizontal="center"/>
    </xf>
    <xf numFmtId="0" fontId="44" fillId="16" borderId="0" xfId="0" applyFont="1" applyFill="1"/>
    <xf numFmtId="0" fontId="46" fillId="17" borderId="1" xfId="8" applyFont="1" applyFill="1" applyBorder="1" applyAlignment="1">
      <alignment horizontal="center"/>
    </xf>
    <xf numFmtId="0" fontId="45" fillId="10" borderId="0" xfId="1" applyFont="1" applyFill="1" applyBorder="1" applyAlignment="1">
      <alignment horizontal="center"/>
    </xf>
    <xf numFmtId="2" fontId="45" fillId="9" borderId="2" xfId="2" applyNumberFormat="1" applyFont="1" applyFill="1" applyBorder="1" applyAlignment="1">
      <alignment horizontal="center"/>
    </xf>
    <xf numFmtId="0" fontId="44" fillId="16" borderId="0" xfId="0" applyFont="1" applyFill="1" applyBorder="1" applyAlignment="1">
      <alignment horizontal="center"/>
    </xf>
    <xf numFmtId="2" fontId="45" fillId="9" borderId="2" xfId="2" applyNumberFormat="1" applyFont="1" applyFill="1" applyBorder="1" applyAlignment="1" applyProtection="1">
      <alignment horizontal="center"/>
      <protection locked="0"/>
    </xf>
    <xf numFmtId="2" fontId="45" fillId="18" borderId="12" xfId="5" applyNumberFormat="1" applyFont="1" applyFill="1" applyBorder="1" applyAlignment="1">
      <alignment horizontal="center"/>
    </xf>
    <xf numFmtId="0" fontId="45" fillId="10" borderId="21" xfId="1" applyFont="1" applyFill="1" applyBorder="1" applyAlignment="1">
      <alignment horizontal="right"/>
    </xf>
    <xf numFmtId="0" fontId="45" fillId="10" borderId="24" xfId="1" applyFont="1" applyFill="1" applyBorder="1" applyAlignment="1">
      <alignment horizontal="right"/>
    </xf>
    <xf numFmtId="0" fontId="44" fillId="16" borderId="33" xfId="0" applyFont="1" applyFill="1" applyBorder="1" applyAlignment="1">
      <alignment horizontal="center"/>
    </xf>
    <xf numFmtId="0" fontId="46" fillId="17" borderId="35" xfId="8" applyFont="1" applyFill="1" applyBorder="1" applyAlignment="1">
      <alignment horizontal="center"/>
    </xf>
    <xf numFmtId="0" fontId="45" fillId="10" borderId="33" xfId="1" applyFont="1" applyFill="1" applyBorder="1" applyAlignment="1">
      <alignment horizontal="center"/>
    </xf>
    <xf numFmtId="0" fontId="45" fillId="15" borderId="0" xfId="1" applyFont="1" applyFill="1" applyBorder="1" applyAlignment="1">
      <alignment horizontal="right"/>
    </xf>
    <xf numFmtId="0" fontId="46" fillId="15" borderId="0" xfId="8" applyFont="1" applyFill="1" applyBorder="1" applyAlignment="1">
      <alignment horizontal="center"/>
    </xf>
    <xf numFmtId="0" fontId="45" fillId="15" borderId="0" xfId="1" applyFont="1" applyFill="1" applyBorder="1" applyAlignment="1">
      <alignment horizontal="center"/>
    </xf>
    <xf numFmtId="0" fontId="44" fillId="15" borderId="0" xfId="0" applyFont="1" applyFill="1" applyBorder="1" applyAlignment="1">
      <alignment horizontal="center"/>
    </xf>
    <xf numFmtId="0" fontId="44" fillId="15" borderId="0" xfId="0" applyFont="1" applyFill="1" applyBorder="1"/>
    <xf numFmtId="0" fontId="44" fillId="16" borderId="21" xfId="0" applyFont="1" applyFill="1" applyBorder="1" applyAlignment="1">
      <alignment horizontal="right"/>
    </xf>
    <xf numFmtId="0" fontId="44" fillId="16" borderId="24" xfId="0" applyFont="1" applyFill="1" applyBorder="1" applyAlignment="1">
      <alignment horizontal="right"/>
    </xf>
    <xf numFmtId="0" fontId="44" fillId="16" borderId="0" xfId="0" applyFont="1" applyFill="1" applyAlignment="1">
      <alignment horizontal="right"/>
    </xf>
    <xf numFmtId="0" fontId="45" fillId="11" borderId="28" xfId="4" applyFont="1" applyFill="1" applyBorder="1" applyAlignment="1">
      <alignment horizontal="right" vertical="center"/>
    </xf>
    <xf numFmtId="0" fontId="45" fillId="11" borderId="29" xfId="4" applyFont="1" applyFill="1" applyBorder="1" applyAlignment="1">
      <alignment horizontal="center" vertical="center" wrapText="1"/>
    </xf>
    <xf numFmtId="0" fontId="45" fillId="11" borderId="30" xfId="4" applyFont="1" applyFill="1" applyBorder="1" applyAlignment="1">
      <alignment horizontal="center" vertical="center" wrapText="1"/>
    </xf>
    <xf numFmtId="0" fontId="44" fillId="16" borderId="0" xfId="0" applyFont="1" applyFill="1" applyAlignment="1">
      <alignment vertical="center"/>
    </xf>
    <xf numFmtId="0" fontId="45" fillId="15" borderId="0" xfId="2" applyFont="1" applyFill="1" applyBorder="1" applyAlignment="1">
      <alignment horizontal="center"/>
    </xf>
    <xf numFmtId="0" fontId="45" fillId="15" borderId="32" xfId="2" applyNumberFormat="1" applyFont="1" applyFill="1" applyBorder="1" applyAlignment="1">
      <alignment horizontal="center"/>
    </xf>
    <xf numFmtId="0" fontId="44" fillId="12" borderId="28" xfId="0" applyFont="1" applyFill="1" applyBorder="1" applyAlignment="1">
      <alignment horizontal="right"/>
    </xf>
    <xf numFmtId="0" fontId="44" fillId="12" borderId="29" xfId="0" applyFont="1" applyFill="1" applyBorder="1" applyAlignment="1">
      <alignment horizontal="center"/>
    </xf>
    <xf numFmtId="0" fontId="44" fillId="12" borderId="30" xfId="0" applyFont="1" applyFill="1" applyBorder="1" applyAlignment="1">
      <alignment horizontal="center"/>
    </xf>
    <xf numFmtId="0" fontId="49" fillId="16" borderId="21" xfId="0" applyFont="1" applyFill="1" applyBorder="1" applyAlignment="1" applyProtection="1">
      <alignment horizontal="right"/>
      <protection locked="0"/>
    </xf>
    <xf numFmtId="0" fontId="50" fillId="16" borderId="21" xfId="0" applyFont="1" applyFill="1" applyBorder="1" applyAlignment="1" applyProtection="1">
      <alignment horizontal="right"/>
      <protection locked="0"/>
    </xf>
    <xf numFmtId="0" fontId="51" fillId="16" borderId="21" xfId="0" applyFont="1" applyFill="1" applyBorder="1" applyAlignment="1">
      <alignment horizontal="right"/>
    </xf>
    <xf numFmtId="0" fontId="44" fillId="0" borderId="0" xfId="0" applyFont="1"/>
    <xf numFmtId="0" fontId="44" fillId="16" borderId="36" xfId="0" applyFont="1" applyFill="1" applyBorder="1" applyAlignment="1">
      <alignment horizontal="right"/>
    </xf>
    <xf numFmtId="2" fontId="45" fillId="18" borderId="37" xfId="5" applyNumberFormat="1" applyFont="1" applyFill="1" applyBorder="1" applyAlignment="1">
      <alignment horizontal="center"/>
    </xf>
    <xf numFmtId="0" fontId="44" fillId="15" borderId="0" xfId="0" applyFont="1" applyFill="1"/>
    <xf numFmtId="0" fontId="56" fillId="0" borderId="0" xfId="0" applyFont="1"/>
    <xf numFmtId="0" fontId="56" fillId="0" borderId="0" xfId="0" applyFont="1" applyAlignment="1">
      <alignment horizontal="center"/>
    </xf>
    <xf numFmtId="0" fontId="57" fillId="0" borderId="0" xfId="0" applyFont="1"/>
    <xf numFmtId="0" fontId="44" fillId="10" borderId="0" xfId="0" applyFont="1" applyFill="1"/>
    <xf numFmtId="0" fontId="44" fillId="10" borderId="0" xfId="0" applyFont="1" applyFill="1" applyAlignment="1">
      <alignment horizontal="right"/>
    </xf>
    <xf numFmtId="0" fontId="55" fillId="10" borderId="0" xfId="0" applyFont="1" applyFill="1" applyBorder="1" applyAlignment="1"/>
    <xf numFmtId="0" fontId="44" fillId="0" borderId="56" xfId="0" applyFont="1" applyBorder="1" applyAlignment="1">
      <alignment horizontal="center"/>
    </xf>
    <xf numFmtId="0" fontId="55" fillId="10" borderId="72" xfId="0" applyFont="1" applyFill="1" applyBorder="1" applyAlignment="1">
      <alignment horizontal="center"/>
    </xf>
    <xf numFmtId="2" fontId="45" fillId="9" borderId="31" xfId="2" applyNumberFormat="1" applyFont="1" applyFill="1" applyBorder="1" applyAlignment="1">
      <alignment horizontal="center"/>
    </xf>
    <xf numFmtId="0" fontId="44" fillId="0" borderId="0" xfId="0" applyFont="1" applyBorder="1"/>
    <xf numFmtId="0" fontId="44" fillId="28" borderId="38" xfId="0" applyFont="1" applyFill="1" applyBorder="1" applyAlignment="1"/>
    <xf numFmtId="0" fontId="44" fillId="14" borderId="39" xfId="9" applyFont="1" applyFill="1" applyBorder="1" applyAlignment="1"/>
    <xf numFmtId="0" fontId="44" fillId="10" borderId="40" xfId="9" applyFont="1" applyFill="1" applyBorder="1" applyAlignment="1"/>
    <xf numFmtId="0" fontId="44" fillId="10" borderId="41" xfId="9" applyFont="1" applyFill="1" applyBorder="1" applyAlignment="1"/>
    <xf numFmtId="0" fontId="44" fillId="0" borderId="57" xfId="0" applyFont="1" applyBorder="1" applyAlignment="1">
      <alignment horizontal="center"/>
    </xf>
    <xf numFmtId="0" fontId="44" fillId="0" borderId="59" xfId="0" applyFont="1" applyBorder="1" applyAlignment="1">
      <alignment horizontal="center"/>
    </xf>
    <xf numFmtId="0" fontId="49" fillId="0" borderId="0" xfId="0" applyFont="1"/>
    <xf numFmtId="0" fontId="50" fillId="0" borderId="0" xfId="0" applyFont="1"/>
    <xf numFmtId="0" fontId="44" fillId="16" borderId="0" xfId="0" applyFont="1" applyFill="1" applyBorder="1" applyAlignment="1">
      <alignment horizontal="right"/>
    </xf>
    <xf numFmtId="2" fontId="44" fillId="0" borderId="0" xfId="0" applyNumberFormat="1" applyFont="1"/>
    <xf numFmtId="0" fontId="0" fillId="0" borderId="0" xfId="0" applyBorder="1"/>
    <xf numFmtId="0" fontId="56" fillId="0" borderId="0" xfId="0" applyFont="1" applyBorder="1"/>
    <xf numFmtId="0" fontId="44" fillId="10" borderId="0" xfId="0" applyFont="1" applyFill="1" applyBorder="1" applyAlignment="1">
      <alignment horizontal="right"/>
    </xf>
    <xf numFmtId="0" fontId="40" fillId="0" borderId="0" xfId="0" applyFont="1" applyBorder="1"/>
    <xf numFmtId="0" fontId="15" fillId="15" borderId="0" xfId="0" applyFont="1" applyFill="1" applyBorder="1"/>
    <xf numFmtId="0" fontId="14" fillId="15" borderId="0" xfId="0" applyFont="1" applyFill="1" applyBorder="1" applyAlignment="1">
      <alignment horizontal="right"/>
    </xf>
    <xf numFmtId="0" fontId="41" fillId="15" borderId="0" xfId="0" applyFont="1" applyFill="1" applyBorder="1" applyAlignment="1">
      <alignment horizontal="center"/>
    </xf>
    <xf numFmtId="0" fontId="14" fillId="15" borderId="0" xfId="0" applyFont="1" applyFill="1" applyBorder="1" applyAlignment="1">
      <alignment horizontal="center"/>
    </xf>
    <xf numFmtId="0" fontId="41" fillId="15" borderId="0" xfId="0" applyFont="1" applyFill="1" applyBorder="1"/>
    <xf numFmtId="0" fontId="54" fillId="15" borderId="0" xfId="6" applyFont="1" applyFill="1" applyBorder="1" applyAlignment="1">
      <alignment wrapText="1"/>
    </xf>
    <xf numFmtId="2" fontId="45" fillId="9" borderId="11" xfId="2" applyNumberFormat="1" applyFont="1" applyFill="1" applyBorder="1" applyAlignment="1" applyProtection="1">
      <alignment horizontal="center"/>
      <protection locked="0"/>
    </xf>
    <xf numFmtId="0" fontId="44" fillId="16" borderId="0" xfId="0" applyFont="1" applyFill="1" applyAlignment="1">
      <alignment horizontal="left"/>
    </xf>
    <xf numFmtId="0" fontId="44" fillId="16" borderId="74" xfId="0" applyFont="1" applyFill="1" applyBorder="1" applyAlignment="1">
      <alignment horizontal="center"/>
    </xf>
    <xf numFmtId="0" fontId="44" fillId="16" borderId="75" xfId="0" applyFont="1" applyFill="1" applyBorder="1" applyAlignment="1">
      <alignment horizontal="center"/>
    </xf>
    <xf numFmtId="0" fontId="44" fillId="16" borderId="73" xfId="0" applyFont="1" applyFill="1" applyBorder="1" applyAlignment="1"/>
    <xf numFmtId="0" fontId="44" fillId="16" borderId="74" xfId="0" applyFont="1" applyFill="1" applyBorder="1" applyAlignment="1"/>
    <xf numFmtId="0" fontId="44" fillId="31" borderId="15" xfId="0" applyFont="1" applyFill="1" applyBorder="1" applyAlignment="1">
      <alignment horizontal="center"/>
    </xf>
    <xf numFmtId="0" fontId="44" fillId="29" borderId="15" xfId="0" applyFont="1" applyFill="1" applyBorder="1" applyAlignment="1">
      <alignment horizontal="center"/>
    </xf>
    <xf numFmtId="0" fontId="44" fillId="31" borderId="10" xfId="0" applyFont="1" applyFill="1" applyBorder="1" applyAlignment="1">
      <alignment horizontal="center"/>
    </xf>
    <xf numFmtId="0" fontId="44" fillId="29" borderId="10" xfId="0" applyFont="1" applyFill="1" applyBorder="1" applyAlignment="1">
      <alignment horizontal="center"/>
    </xf>
    <xf numFmtId="0" fontId="44" fillId="16" borderId="0" xfId="0" applyFont="1" applyFill="1" applyBorder="1" applyAlignment="1">
      <alignment horizontal="left"/>
    </xf>
    <xf numFmtId="0" fontId="44" fillId="15" borderId="0" xfId="0" applyFont="1" applyFill="1" applyBorder="1" applyAlignment="1">
      <alignment horizontal="right"/>
    </xf>
    <xf numFmtId="0" fontId="44" fillId="15" borderId="0" xfId="0" applyFont="1" applyFill="1" applyBorder="1" applyAlignment="1">
      <alignment horizontal="left"/>
    </xf>
    <xf numFmtId="0" fontId="58" fillId="16" borderId="10" xfId="0" applyFont="1" applyFill="1" applyBorder="1" applyAlignment="1">
      <alignment horizontal="center"/>
    </xf>
    <xf numFmtId="0" fontId="44" fillId="0" borderId="76" xfId="0" applyFont="1" applyBorder="1" applyAlignment="1">
      <alignment horizontal="center"/>
    </xf>
    <xf numFmtId="0" fontId="44" fillId="0" borderId="77" xfId="0" applyFont="1" applyBorder="1" applyAlignment="1">
      <alignment horizontal="center"/>
    </xf>
    <xf numFmtId="0" fontId="44" fillId="16" borderId="10" xfId="0" applyFont="1" applyFill="1" applyBorder="1" applyAlignment="1">
      <alignment horizontal="center"/>
    </xf>
    <xf numFmtId="49" fontId="44" fillId="16" borderId="10" xfId="0" applyNumberFormat="1" applyFont="1" applyFill="1" applyBorder="1" applyAlignment="1">
      <alignment horizontal="center"/>
    </xf>
    <xf numFmtId="0" fontId="44" fillId="16" borderId="13" xfId="0" applyFont="1" applyFill="1" applyBorder="1" applyAlignment="1">
      <alignment horizontal="center"/>
    </xf>
    <xf numFmtId="0" fontId="53" fillId="15" borderId="0" xfId="9" applyFont="1" applyFill="1" applyBorder="1" applyAlignment="1">
      <alignment horizontal="center"/>
    </xf>
    <xf numFmtId="0" fontId="44" fillId="15" borderId="0" xfId="9" applyFont="1" applyFill="1" applyBorder="1" applyAlignment="1"/>
    <xf numFmtId="0" fontId="58" fillId="15" borderId="0" xfId="0" applyFont="1" applyFill="1" applyBorder="1" applyAlignment="1">
      <alignment horizontal="center"/>
    </xf>
    <xf numFmtId="0" fontId="44" fillId="15" borderId="0" xfId="9" applyFont="1" applyFill="1" applyBorder="1" applyAlignment="1">
      <alignment horizontal="left"/>
    </xf>
    <xf numFmtId="0" fontId="44" fillId="16" borderId="73" xfId="0" applyFont="1" applyFill="1" applyBorder="1" applyAlignment="1">
      <alignment horizontal="center"/>
    </xf>
    <xf numFmtId="0" fontId="44" fillId="28" borderId="78" xfId="0" applyFont="1" applyFill="1" applyBorder="1" applyAlignment="1"/>
    <xf numFmtId="0" fontId="44" fillId="15" borderId="0" xfId="0" applyFont="1" applyFill="1" applyBorder="1" applyAlignment="1"/>
    <xf numFmtId="0" fontId="44" fillId="14" borderId="79" xfId="9" applyFont="1" applyFill="1" applyBorder="1" applyAlignment="1"/>
    <xf numFmtId="0" fontId="58" fillId="16" borderId="75" xfId="0" applyFont="1" applyFill="1" applyBorder="1" applyAlignment="1">
      <alignment horizontal="center"/>
    </xf>
    <xf numFmtId="0" fontId="44" fillId="29" borderId="0" xfId="0" applyFont="1" applyFill="1" applyBorder="1" applyAlignment="1">
      <alignment horizontal="center"/>
    </xf>
    <xf numFmtId="0" fontId="44" fillId="29" borderId="14" xfId="0" applyFont="1" applyFill="1" applyBorder="1" applyAlignment="1">
      <alignment horizontal="center"/>
    </xf>
    <xf numFmtId="0" fontId="44" fillId="29" borderId="74" xfId="0" applyFont="1" applyFill="1" applyBorder="1" applyAlignment="1">
      <alignment horizontal="center"/>
    </xf>
    <xf numFmtId="0" fontId="44" fillId="16" borderId="83" xfId="0" applyFont="1" applyFill="1" applyBorder="1" applyAlignment="1">
      <alignment horizontal="center"/>
    </xf>
    <xf numFmtId="0" fontId="44" fillId="16" borderId="84" xfId="0" applyFont="1" applyFill="1" applyBorder="1" applyAlignment="1">
      <alignment horizontal="center"/>
    </xf>
    <xf numFmtId="0" fontId="44" fillId="16" borderId="85" xfId="0" applyFont="1" applyFill="1" applyBorder="1" applyAlignment="1">
      <alignment horizontal="left"/>
    </xf>
    <xf numFmtId="0" fontId="44" fillId="16" borderId="86" xfId="0" applyFont="1" applyFill="1" applyBorder="1" applyAlignment="1">
      <alignment horizontal="center"/>
    </xf>
    <xf numFmtId="0" fontId="44" fillId="28" borderId="87" xfId="0" applyFont="1" applyFill="1" applyBorder="1" applyAlignment="1"/>
    <xf numFmtId="0" fontId="44" fillId="0" borderId="88" xfId="0" applyFont="1" applyBorder="1" applyAlignment="1">
      <alignment horizontal="center"/>
    </xf>
    <xf numFmtId="0" fontId="44" fillId="14" borderId="89" xfId="9" applyFont="1" applyFill="1" applyBorder="1" applyAlignment="1"/>
    <xf numFmtId="0" fontId="44" fillId="10" borderId="90" xfId="9" applyFont="1" applyFill="1" applyBorder="1" applyAlignment="1"/>
    <xf numFmtId="0" fontId="44" fillId="10" borderId="91" xfId="9" applyFont="1" applyFill="1" applyBorder="1" applyAlignment="1"/>
    <xf numFmtId="0" fontId="44" fillId="10" borderId="92" xfId="9" applyFont="1" applyFill="1" applyBorder="1" applyAlignment="1"/>
    <xf numFmtId="0" fontId="44" fillId="10" borderId="93" xfId="9" applyFont="1" applyFill="1" applyBorder="1" applyAlignment="1"/>
    <xf numFmtId="0" fontId="44" fillId="0" borderId="94" xfId="0" applyFont="1" applyBorder="1" applyAlignment="1">
      <alignment horizontal="center"/>
    </xf>
    <xf numFmtId="0" fontId="44" fillId="0" borderId="95" xfId="0" applyFont="1" applyBorder="1" applyAlignment="1">
      <alignment horizontal="center"/>
    </xf>
    <xf numFmtId="0" fontId="44" fillId="16" borderId="99" xfId="0" applyFont="1" applyFill="1" applyBorder="1" applyAlignment="1">
      <alignment horizontal="center"/>
    </xf>
    <xf numFmtId="0" fontId="44" fillId="16" borderId="100" xfId="0" applyFont="1" applyFill="1" applyBorder="1" applyAlignment="1">
      <alignment horizontal="center"/>
    </xf>
    <xf numFmtId="0" fontId="44" fillId="16" borderId="101" xfId="0" applyFont="1" applyFill="1" applyBorder="1" applyAlignment="1">
      <alignment horizontal="left"/>
    </xf>
    <xf numFmtId="0" fontId="44" fillId="16" borderId="102" xfId="0" applyFont="1" applyFill="1" applyBorder="1" applyAlignment="1">
      <alignment horizontal="center"/>
    </xf>
    <xf numFmtId="0" fontId="44" fillId="28" borderId="103" xfId="0" applyFont="1" applyFill="1" applyBorder="1" applyAlignment="1"/>
    <xf numFmtId="0" fontId="44" fillId="0" borderId="104" xfId="0" applyFont="1" applyBorder="1" applyAlignment="1">
      <alignment horizontal="center"/>
    </xf>
    <xf numFmtId="0" fontId="44" fillId="0" borderId="105" xfId="0" applyFont="1" applyBorder="1" applyAlignment="1">
      <alignment horizontal="center"/>
    </xf>
    <xf numFmtId="0" fontId="44" fillId="14" borderId="106" xfId="9" applyFont="1" applyFill="1" applyBorder="1" applyAlignment="1"/>
    <xf numFmtId="0" fontId="44" fillId="10" borderId="107" xfId="9" applyFont="1" applyFill="1" applyBorder="1" applyAlignment="1"/>
    <xf numFmtId="0" fontId="44" fillId="10" borderId="108" xfId="9" applyFont="1" applyFill="1" applyBorder="1" applyAlignment="1"/>
    <xf numFmtId="0" fontId="44" fillId="10" borderId="109" xfId="9" applyFont="1" applyFill="1" applyBorder="1" applyAlignment="1"/>
    <xf numFmtId="0" fontId="44" fillId="10" borderId="110" xfId="9" applyFont="1" applyFill="1" applyBorder="1" applyAlignment="1"/>
    <xf numFmtId="0" fontId="44" fillId="0" borderId="111" xfId="0" applyFont="1" applyBorder="1" applyAlignment="1">
      <alignment horizontal="center"/>
    </xf>
    <xf numFmtId="0" fontId="44" fillId="0" borderId="112" xfId="0" applyFont="1" applyBorder="1" applyAlignment="1">
      <alignment horizontal="center"/>
    </xf>
    <xf numFmtId="0" fontId="44" fillId="16" borderId="116" xfId="0" applyFont="1" applyFill="1" applyBorder="1" applyAlignment="1">
      <alignment horizontal="center"/>
    </xf>
    <xf numFmtId="0" fontId="44" fillId="16" borderId="117" xfId="0" applyFont="1" applyFill="1" applyBorder="1" applyAlignment="1">
      <alignment horizontal="center"/>
    </xf>
    <xf numFmtId="0" fontId="44" fillId="16" borderId="118" xfId="0" applyFont="1" applyFill="1" applyBorder="1" applyAlignment="1">
      <alignment horizontal="left"/>
    </xf>
    <xf numFmtId="0" fontId="44" fillId="16" borderId="119" xfId="0" applyFont="1" applyFill="1" applyBorder="1" applyAlignment="1">
      <alignment horizontal="center"/>
    </xf>
    <xf numFmtId="0" fontId="44" fillId="28" borderId="120" xfId="0" applyFont="1" applyFill="1" applyBorder="1" applyAlignment="1"/>
    <xf numFmtId="0" fontId="44" fillId="0" borderId="121" xfId="0" applyFont="1" applyBorder="1" applyAlignment="1">
      <alignment horizontal="center"/>
    </xf>
    <xf numFmtId="0" fontId="44" fillId="14" borderId="122" xfId="9" applyFont="1" applyFill="1" applyBorder="1" applyAlignment="1"/>
    <xf numFmtId="0" fontId="44" fillId="10" borderId="123" xfId="9" applyFont="1" applyFill="1" applyBorder="1" applyAlignment="1"/>
    <xf numFmtId="0" fontId="44" fillId="10" borderId="124" xfId="9" applyFont="1" applyFill="1" applyBorder="1" applyAlignment="1"/>
    <xf numFmtId="0" fontId="44" fillId="10" borderId="125" xfId="9" applyFont="1" applyFill="1" applyBorder="1" applyAlignment="1"/>
    <xf numFmtId="0" fontId="44" fillId="10" borderId="126" xfId="9" applyFont="1" applyFill="1" applyBorder="1" applyAlignment="1"/>
    <xf numFmtId="0" fontId="44" fillId="0" borderId="127" xfId="0" applyFont="1" applyBorder="1" applyAlignment="1">
      <alignment horizontal="center"/>
    </xf>
    <xf numFmtId="0" fontId="44" fillId="0" borderId="128" xfId="0" applyFont="1" applyBorder="1" applyAlignment="1">
      <alignment horizontal="center"/>
    </xf>
    <xf numFmtId="0" fontId="44" fillId="29" borderId="0" xfId="0" applyFont="1" applyFill="1" applyAlignment="1">
      <alignment horizontal="center"/>
    </xf>
    <xf numFmtId="0" fontId="44" fillId="0" borderId="58" xfId="0" applyFont="1" applyBorder="1" applyAlignment="1">
      <alignment horizontal="center"/>
    </xf>
    <xf numFmtId="0" fontId="44" fillId="15" borderId="0" xfId="0" applyFont="1" applyFill="1" applyAlignment="1">
      <alignment horizontal="right"/>
    </xf>
    <xf numFmtId="0" fontId="44" fillId="16" borderId="130" xfId="0" applyFont="1" applyFill="1" applyBorder="1" applyAlignment="1">
      <alignment horizontal="center"/>
    </xf>
    <xf numFmtId="0" fontId="44" fillId="16" borderId="131" xfId="0" applyFont="1" applyFill="1" applyBorder="1" applyAlignment="1">
      <alignment horizontal="center"/>
    </xf>
    <xf numFmtId="49" fontId="44" fillId="16" borderId="132" xfId="0" applyNumberFormat="1" applyFont="1" applyFill="1" applyBorder="1" applyAlignment="1">
      <alignment horizontal="center"/>
    </xf>
    <xf numFmtId="2" fontId="44" fillId="31" borderId="15" xfId="0" applyNumberFormat="1" applyFont="1" applyFill="1" applyBorder="1" applyAlignment="1">
      <alignment horizontal="center"/>
    </xf>
    <xf numFmtId="0" fontId="44" fillId="16" borderId="136" xfId="0" applyFont="1" applyFill="1" applyBorder="1" applyAlignment="1">
      <alignment horizontal="center"/>
    </xf>
    <xf numFmtId="0" fontId="44" fillId="16" borderId="137" xfId="0" applyFont="1" applyFill="1" applyBorder="1" applyAlignment="1">
      <alignment horizontal="center"/>
    </xf>
    <xf numFmtId="0" fontId="44" fillId="16" borderId="139" xfId="0" applyFont="1" applyFill="1" applyBorder="1" applyAlignment="1">
      <alignment horizontal="center"/>
    </xf>
    <xf numFmtId="0" fontId="44" fillId="28" borderId="140" xfId="0" applyFont="1" applyFill="1" applyBorder="1" applyAlignment="1"/>
    <xf numFmtId="0" fontId="44" fillId="0" borderId="141" xfId="0" applyFont="1" applyBorder="1" applyAlignment="1">
      <alignment horizontal="center"/>
    </xf>
    <xf numFmtId="188" fontId="44" fillId="15" borderId="0" xfId="0" applyNumberFormat="1" applyFont="1" applyFill="1" applyBorder="1" applyAlignment="1">
      <alignment horizontal="center"/>
    </xf>
    <xf numFmtId="188" fontId="60" fillId="15" borderId="0" xfId="0" applyNumberFormat="1" applyFont="1" applyFill="1" applyBorder="1" applyAlignment="1">
      <alignment horizontal="center"/>
    </xf>
    <xf numFmtId="0" fontId="58" fillId="16" borderId="73" xfId="0" applyFont="1" applyFill="1" applyBorder="1" applyAlignment="1">
      <alignment horizontal="center"/>
    </xf>
    <xf numFmtId="2" fontId="44" fillId="32" borderId="129" xfId="0" applyNumberFormat="1" applyFont="1" applyFill="1" applyBorder="1" applyAlignment="1">
      <alignment horizontal="center"/>
    </xf>
    <xf numFmtId="0" fontId="56" fillId="15" borderId="0" xfId="0" applyFont="1" applyFill="1"/>
    <xf numFmtId="2" fontId="44" fillId="15" borderId="0" xfId="0" applyNumberFormat="1" applyFont="1" applyFill="1" applyBorder="1" applyAlignment="1">
      <alignment horizontal="center"/>
    </xf>
    <xf numFmtId="2" fontId="45" fillId="9" borderId="31" xfId="2" applyNumberFormat="1" applyFont="1" applyFill="1" applyBorder="1" applyAlignment="1" applyProtection="1">
      <alignment horizontal="center"/>
      <protection locked="0"/>
    </xf>
    <xf numFmtId="1" fontId="45" fillId="9" borderId="11" xfId="2" applyNumberFormat="1" applyFont="1" applyFill="1" applyBorder="1" applyAlignment="1">
      <alignment horizontal="center"/>
    </xf>
    <xf numFmtId="188" fontId="44" fillId="15" borderId="0" xfId="0" applyNumberFormat="1" applyFont="1" applyFill="1" applyBorder="1" applyAlignment="1">
      <alignment horizontal="left"/>
    </xf>
    <xf numFmtId="2" fontId="62" fillId="32" borderId="15" xfId="0" applyNumberFormat="1" applyFont="1" applyFill="1" applyBorder="1" applyAlignment="1">
      <alignment horizontal="center"/>
    </xf>
    <xf numFmtId="2" fontId="59" fillId="29" borderId="15" xfId="0" applyNumberFormat="1" applyFont="1" applyFill="1" applyBorder="1" applyAlignment="1">
      <alignment horizontal="center"/>
    </xf>
    <xf numFmtId="0" fontId="60" fillId="33" borderId="15" xfId="0" applyFont="1" applyFill="1" applyBorder="1" applyAlignment="1">
      <alignment horizontal="center"/>
    </xf>
    <xf numFmtId="0" fontId="60" fillId="33" borderId="10" xfId="0" applyFont="1" applyFill="1" applyBorder="1" applyAlignment="1">
      <alignment horizontal="center"/>
    </xf>
    <xf numFmtId="2" fontId="61" fillId="33" borderId="15" xfId="0" applyNumberFormat="1" applyFont="1" applyFill="1" applyBorder="1" applyAlignment="1">
      <alignment horizontal="center"/>
    </xf>
    <xf numFmtId="0" fontId="53" fillId="16" borderId="10" xfId="0" applyFont="1" applyFill="1" applyBorder="1" applyAlignment="1">
      <alignment horizontal="center"/>
    </xf>
    <xf numFmtId="2" fontId="44" fillId="16" borderId="0" xfId="0" applyNumberFormat="1" applyFont="1" applyFill="1"/>
    <xf numFmtId="0" fontId="44" fillId="16" borderId="0" xfId="0" applyFont="1" applyFill="1" applyBorder="1" applyAlignment="1"/>
    <xf numFmtId="0" fontId="44" fillId="16" borderId="0" xfId="0" applyFont="1" applyFill="1" applyBorder="1"/>
    <xf numFmtId="0" fontId="44" fillId="31" borderId="0" xfId="0" applyFont="1" applyFill="1" applyBorder="1" applyAlignment="1">
      <alignment horizontal="center"/>
    </xf>
    <xf numFmtId="188" fontId="44" fillId="29" borderId="0" xfId="0" applyNumberFormat="1" applyFont="1" applyFill="1" applyBorder="1" applyAlignment="1">
      <alignment horizontal="center"/>
    </xf>
    <xf numFmtId="0" fontId="44" fillId="31" borderId="0" xfId="0" applyFont="1" applyFill="1" applyBorder="1" applyAlignment="1">
      <alignment horizontal="left"/>
    </xf>
    <xf numFmtId="0" fontId="44" fillId="33" borderId="0" xfId="0" applyFont="1" applyFill="1" applyBorder="1" applyAlignment="1">
      <alignment horizontal="center"/>
    </xf>
    <xf numFmtId="0" fontId="44" fillId="29" borderId="0" xfId="0" applyFont="1" applyFill="1" applyBorder="1"/>
    <xf numFmtId="188" fontId="44" fillId="29" borderId="0" xfId="0" applyNumberFormat="1" applyFont="1" applyFill="1" applyBorder="1" applyAlignment="1">
      <alignment horizontal="left"/>
    </xf>
    <xf numFmtId="0" fontId="44" fillId="16" borderId="129" xfId="0" applyFont="1" applyFill="1" applyBorder="1" applyAlignment="1">
      <alignment horizontal="center"/>
    </xf>
    <xf numFmtId="0" fontId="44" fillId="16" borderId="129" xfId="0" applyFont="1" applyFill="1" applyBorder="1" applyAlignment="1">
      <alignment horizontal="center" wrapText="1"/>
    </xf>
    <xf numFmtId="0" fontId="59" fillId="16" borderId="10" xfId="0" applyFont="1" applyFill="1" applyBorder="1" applyAlignment="1">
      <alignment horizontal="center"/>
    </xf>
    <xf numFmtId="2" fontId="58" fillId="32" borderId="15" xfId="0" applyNumberFormat="1" applyFont="1" applyFill="1" applyBorder="1" applyAlignment="1">
      <alignment horizontal="center"/>
    </xf>
    <xf numFmtId="0" fontId="64" fillId="16" borderId="0" xfId="0" applyFont="1" applyFill="1" applyAlignment="1">
      <alignment horizontal="center"/>
    </xf>
    <xf numFmtId="0" fontId="64" fillId="16" borderId="0" xfId="0" applyFont="1" applyFill="1"/>
    <xf numFmtId="2" fontId="44" fillId="33" borderId="129" xfId="0" applyNumberFormat="1" applyFont="1" applyFill="1" applyBorder="1" applyAlignment="1">
      <alignment horizontal="center"/>
    </xf>
    <xf numFmtId="2" fontId="44" fillId="31" borderId="129" xfId="0" applyNumberFormat="1" applyFont="1" applyFill="1" applyBorder="1" applyAlignment="1">
      <alignment horizontal="center"/>
    </xf>
    <xf numFmtId="2" fontId="44" fillId="29" borderId="129" xfId="0" applyNumberFormat="1" applyFont="1" applyFill="1" applyBorder="1" applyAlignment="1">
      <alignment horizontal="center"/>
    </xf>
    <xf numFmtId="2" fontId="61" fillId="15" borderId="0" xfId="0" applyNumberFormat="1" applyFont="1" applyFill="1" applyBorder="1" applyAlignment="1">
      <alignment horizontal="center"/>
    </xf>
    <xf numFmtId="2" fontId="59" fillId="15" borderId="0" xfId="0" applyNumberFormat="1" applyFont="1" applyFill="1" applyBorder="1" applyAlignment="1">
      <alignment horizontal="center"/>
    </xf>
    <xf numFmtId="2" fontId="58" fillId="15" borderId="0" xfId="0" applyNumberFormat="1" applyFont="1" applyFill="1" applyBorder="1" applyAlignment="1">
      <alignment horizontal="center"/>
    </xf>
    <xf numFmtId="0" fontId="59" fillId="16" borderId="0" xfId="0" applyFont="1" applyFill="1" applyBorder="1" applyAlignment="1"/>
    <xf numFmtId="0" fontId="58" fillId="0" borderId="0" xfId="0" applyFont="1"/>
    <xf numFmtId="0" fontId="58" fillId="0" borderId="0" xfId="0" quotePrefix="1" applyFont="1"/>
    <xf numFmtId="0" fontId="59" fillId="0" borderId="0" xfId="0" applyFont="1"/>
    <xf numFmtId="0" fontId="65" fillId="0" borderId="0" xfId="0" applyFont="1"/>
    <xf numFmtId="0" fontId="44" fillId="32" borderId="0" xfId="0" applyFont="1" applyFill="1" applyAlignment="1">
      <alignment horizontal="center"/>
    </xf>
    <xf numFmtId="0" fontId="52" fillId="0" borderId="0" xfId="0" applyFont="1" applyAlignment="1">
      <alignment horizontal="left"/>
    </xf>
    <xf numFmtId="189" fontId="44" fillId="16" borderId="0" xfId="0" applyNumberFormat="1" applyFont="1" applyFill="1"/>
    <xf numFmtId="0" fontId="40" fillId="0" borderId="0" xfId="0" applyFont="1" applyFill="1" applyAlignment="1">
      <alignment horizontal="left"/>
    </xf>
    <xf numFmtId="0" fontId="40" fillId="0" borderId="0" xfId="0" applyFont="1" applyFill="1"/>
    <xf numFmtId="0" fontId="63" fillId="0" borderId="0" xfId="0" applyFont="1" applyFill="1" applyAlignment="1">
      <alignment horizontal="center"/>
    </xf>
    <xf numFmtId="0" fontId="40" fillId="0" borderId="0" xfId="0" applyFont="1" applyFill="1" applyAlignment="1">
      <alignment horizontal="center"/>
    </xf>
    <xf numFmtId="2" fontId="66" fillId="31" borderId="0" xfId="0" applyNumberFormat="1" applyFont="1" applyFill="1" applyBorder="1" applyAlignment="1">
      <alignment horizontal="center"/>
    </xf>
    <xf numFmtId="189" fontId="66" fillId="31" borderId="0" xfId="0" applyNumberFormat="1" applyFont="1" applyFill="1" applyBorder="1" applyAlignment="1"/>
    <xf numFmtId="0" fontId="66" fillId="31" borderId="0" xfId="0" applyFont="1" applyFill="1" applyBorder="1" applyAlignment="1">
      <alignment horizontal="left"/>
    </xf>
    <xf numFmtId="0" fontId="66" fillId="31" borderId="0" xfId="0" applyFont="1" applyFill="1" applyBorder="1" applyAlignment="1">
      <alignment horizontal="center"/>
    </xf>
    <xf numFmtId="2" fontId="66" fillId="33" borderId="0" xfId="0" applyNumberFormat="1" applyFont="1" applyFill="1" applyBorder="1" applyAlignment="1">
      <alignment horizontal="center"/>
    </xf>
    <xf numFmtId="2" fontId="66" fillId="29" borderId="0" xfId="0" applyNumberFormat="1" applyFont="1" applyFill="1" applyBorder="1" applyAlignment="1">
      <alignment horizontal="center"/>
    </xf>
    <xf numFmtId="189" fontId="66" fillId="29" borderId="0" xfId="0" applyNumberFormat="1" applyFont="1" applyFill="1" applyBorder="1" applyAlignment="1"/>
    <xf numFmtId="0" fontId="66" fillId="29" borderId="0" xfId="0" applyFont="1" applyFill="1" applyBorder="1"/>
    <xf numFmtId="2" fontId="66" fillId="32" borderId="0" xfId="0" applyNumberFormat="1" applyFont="1" applyFill="1" applyAlignment="1">
      <alignment horizontal="center"/>
    </xf>
    <xf numFmtId="2" fontId="66" fillId="16" borderId="0" xfId="0" applyNumberFormat="1" applyFont="1" applyFill="1"/>
    <xf numFmtId="0" fontId="66" fillId="16" borderId="0" xfId="0" applyFont="1" applyFill="1" applyBorder="1" applyAlignment="1"/>
    <xf numFmtId="0" fontId="66" fillId="16" borderId="0" xfId="0" applyFont="1" applyFill="1"/>
    <xf numFmtId="0" fontId="58" fillId="16" borderId="0" xfId="0" applyFont="1" applyFill="1"/>
    <xf numFmtId="2" fontId="58" fillId="16" borderId="0" xfId="0" applyNumberFormat="1" applyFont="1" applyFill="1" applyAlignment="1">
      <alignment horizontal="center"/>
    </xf>
    <xf numFmtId="1" fontId="66" fillId="31" borderId="0" xfId="0" applyNumberFormat="1" applyFont="1" applyFill="1" applyBorder="1" applyAlignment="1">
      <alignment horizontal="center"/>
    </xf>
    <xf numFmtId="2" fontId="66" fillId="15" borderId="0" xfId="0" applyNumberFormat="1" applyFont="1" applyFill="1" applyBorder="1" applyAlignment="1">
      <alignment horizontal="center"/>
    </xf>
    <xf numFmtId="189" fontId="66" fillId="15" borderId="0" xfId="0" applyNumberFormat="1" applyFont="1" applyFill="1" applyBorder="1" applyAlignment="1"/>
    <xf numFmtId="0" fontId="66" fillId="15" borderId="0" xfId="0" applyFont="1" applyFill="1" applyBorder="1"/>
    <xf numFmtId="2" fontId="66" fillId="15" borderId="0" xfId="0" applyNumberFormat="1" applyFont="1" applyFill="1" applyAlignment="1">
      <alignment horizontal="center"/>
    </xf>
    <xf numFmtId="0" fontId="66" fillId="15" borderId="0" xfId="0" applyFont="1" applyFill="1"/>
    <xf numFmtId="0" fontId="66" fillId="15" borderId="0" xfId="0" applyFont="1" applyFill="1" applyBorder="1" applyAlignment="1">
      <alignment horizontal="center"/>
    </xf>
    <xf numFmtId="0" fontId="66" fillId="15" borderId="0" xfId="0" applyFont="1" applyFill="1" applyBorder="1" applyAlignment="1">
      <alignment horizontal="left"/>
    </xf>
    <xf numFmtId="1" fontId="44" fillId="29" borderId="0" xfId="0" applyNumberFormat="1" applyFont="1" applyFill="1" applyBorder="1" applyAlignment="1">
      <alignment horizontal="center"/>
    </xf>
    <xf numFmtId="0" fontId="66" fillId="15" borderId="0" xfId="0" applyFont="1" applyFill="1" applyBorder="1" applyAlignment="1"/>
    <xf numFmtId="0" fontId="69" fillId="15" borderId="0" xfId="0" applyFont="1" applyFill="1" applyBorder="1"/>
    <xf numFmtId="0" fontId="70" fillId="0" borderId="0" xfId="0" applyFont="1" applyFill="1" applyBorder="1"/>
    <xf numFmtId="0" fontId="70" fillId="15" borderId="0" xfId="0" applyFont="1" applyFill="1" applyBorder="1"/>
    <xf numFmtId="0" fontId="71" fillId="15" borderId="0" xfId="0" applyFont="1" applyFill="1" applyBorder="1"/>
    <xf numFmtId="0" fontId="71" fillId="15" borderId="0" xfId="0" applyFont="1" applyFill="1" applyBorder="1" applyAlignment="1"/>
    <xf numFmtId="0" fontId="71" fillId="0" borderId="0" xfId="0" applyFont="1" applyFill="1" applyBorder="1"/>
    <xf numFmtId="0" fontId="52" fillId="0" borderId="0" xfId="0" applyFont="1"/>
    <xf numFmtId="0" fontId="26" fillId="24" borderId="0" xfId="0" applyFont="1" applyFill="1" applyAlignment="1">
      <alignment vertical="center"/>
    </xf>
    <xf numFmtId="0" fontId="80" fillId="19" borderId="0" xfId="0" applyFont="1" applyFill="1" applyAlignment="1">
      <alignment vertical="center"/>
    </xf>
    <xf numFmtId="0" fontId="21" fillId="15" borderId="0" xfId="0" applyFont="1" applyFill="1"/>
    <xf numFmtId="0" fontId="30" fillId="15" borderId="0" xfId="0" applyFont="1" applyFill="1" applyAlignment="1">
      <alignment horizontal="center" vertical="center"/>
    </xf>
    <xf numFmtId="0" fontId="31" fillId="15" borderId="0" xfId="0" applyFont="1" applyFill="1" applyAlignment="1">
      <alignment horizontal="left" vertical="top" wrapText="1"/>
    </xf>
    <xf numFmtId="0" fontId="38" fillId="15" borderId="0" xfId="67" applyFont="1" applyFill="1" applyBorder="1" applyAlignment="1">
      <alignment horizontal="center" vertical="center"/>
    </xf>
    <xf numFmtId="0" fontId="39" fillId="15" borderId="0" xfId="67" applyFont="1" applyFill="1" applyBorder="1" applyAlignment="1">
      <alignment horizontal="center" vertical="center"/>
    </xf>
    <xf numFmtId="0" fontId="21" fillId="15" borderId="0" xfId="0" applyFont="1" applyFill="1" applyBorder="1" applyAlignment="1">
      <alignment horizontal="center"/>
    </xf>
    <xf numFmtId="0" fontId="21" fillId="15" borderId="0" xfId="0" applyFont="1" applyFill="1" applyBorder="1"/>
    <xf numFmtId="0" fontId="23" fillId="15" borderId="0" xfId="67" applyFont="1" applyFill="1" applyBorder="1" applyAlignment="1">
      <alignment vertical="center"/>
    </xf>
    <xf numFmtId="0" fontId="24" fillId="15" borderId="0" xfId="0" applyFont="1" applyFill="1" applyBorder="1" applyAlignment="1">
      <alignment horizontal="center" vertical="center"/>
    </xf>
    <xf numFmtId="0" fontId="31" fillId="15" borderId="0" xfId="0" applyFont="1" applyFill="1" applyBorder="1" applyAlignment="1">
      <alignment vertical="top" wrapText="1"/>
    </xf>
    <xf numFmtId="0" fontId="31" fillId="15" borderId="0" xfId="0" applyFont="1" applyFill="1" applyBorder="1" applyAlignment="1">
      <alignment vertical="top"/>
    </xf>
    <xf numFmtId="0" fontId="17" fillId="15" borderId="0" xfId="0" applyFont="1" applyFill="1" applyBorder="1" applyAlignment="1">
      <alignment vertical="center"/>
    </xf>
    <xf numFmtId="0" fontId="22" fillId="15" borderId="0" xfId="0" applyFont="1" applyFill="1" applyBorder="1" applyAlignment="1">
      <alignment horizontal="center"/>
    </xf>
    <xf numFmtId="0" fontId="79" fillId="15" borderId="0" xfId="0" applyFont="1" applyFill="1" applyBorder="1" applyAlignment="1">
      <alignment horizontal="center"/>
    </xf>
    <xf numFmtId="0" fontId="27" fillId="0" borderId="0" xfId="0" applyFont="1"/>
    <xf numFmtId="0" fontId="31" fillId="15" borderId="0" xfId="0" applyFont="1" applyFill="1" applyBorder="1" applyAlignment="1">
      <alignment horizontal="center"/>
    </xf>
    <xf numFmtId="0" fontId="31" fillId="15" borderId="0" xfId="0" applyFont="1" applyFill="1" applyBorder="1"/>
    <xf numFmtId="0" fontId="31" fillId="0" borderId="0" xfId="0" applyFont="1"/>
    <xf numFmtId="0" fontId="81" fillId="15" borderId="0" xfId="67" applyFont="1" applyFill="1" applyBorder="1" applyAlignment="1">
      <alignment vertical="center"/>
    </xf>
    <xf numFmtId="0" fontId="31" fillId="15" borderId="0" xfId="0" applyFont="1" applyFill="1" applyBorder="1" applyAlignment="1">
      <alignment horizontal="left" vertical="top" wrapText="1"/>
    </xf>
    <xf numFmtId="0" fontId="31" fillId="0" borderId="0" xfId="0" applyFont="1" applyBorder="1"/>
    <xf numFmtId="0" fontId="27" fillId="25" borderId="0" xfId="0" applyFont="1" applyFill="1" applyBorder="1" applyAlignment="1">
      <alignment horizontal="right" vertical="center"/>
    </xf>
    <xf numFmtId="0" fontId="82" fillId="15" borderId="0" xfId="0" applyFont="1" applyFill="1" applyBorder="1" applyAlignment="1">
      <alignment horizontal="center" vertical="center" wrapText="1"/>
    </xf>
    <xf numFmtId="0" fontId="82" fillId="15" borderId="0" xfId="0" applyFont="1" applyFill="1" applyBorder="1" applyAlignment="1">
      <alignment vertical="center" wrapText="1"/>
    </xf>
    <xf numFmtId="0" fontId="80" fillId="15" borderId="0" xfId="0" applyFont="1" applyFill="1" applyBorder="1" applyAlignment="1">
      <alignment horizontal="center" vertical="center" wrapText="1"/>
    </xf>
    <xf numFmtId="0" fontId="79" fillId="15" borderId="0" xfId="0" applyFont="1" applyFill="1" applyBorder="1" applyAlignment="1">
      <alignment horizontal="center" vertical="center"/>
    </xf>
    <xf numFmtId="0" fontId="30" fillId="15" borderId="0" xfId="0" applyFont="1" applyFill="1" applyBorder="1" applyAlignment="1">
      <alignment horizontal="center" vertical="center"/>
    </xf>
    <xf numFmtId="0" fontId="83" fillId="15" borderId="0" xfId="0" applyFont="1" applyFill="1" applyBorder="1" applyAlignment="1">
      <alignment vertical="center"/>
    </xf>
    <xf numFmtId="0" fontId="80" fillId="15" borderId="0" xfId="0" applyFont="1" applyFill="1" applyBorder="1" applyAlignment="1">
      <alignment vertical="center"/>
    </xf>
    <xf numFmtId="0" fontId="26" fillId="15" borderId="0" xfId="0" applyFont="1" applyFill="1" applyBorder="1" applyAlignment="1">
      <alignment vertical="center"/>
    </xf>
    <xf numFmtId="0" fontId="27" fillId="15" borderId="0" xfId="0" applyFont="1" applyFill="1" applyBorder="1"/>
    <xf numFmtId="0" fontId="26" fillId="15" borderId="0" xfId="0" applyFont="1" applyFill="1" applyBorder="1"/>
    <xf numFmtId="0" fontId="71" fillId="15" borderId="0" xfId="0" applyFont="1" applyFill="1" applyBorder="1" applyAlignment="1">
      <alignment vertical="top" wrapText="1"/>
    </xf>
    <xf numFmtId="0" fontId="39" fillId="15" borderId="0" xfId="0" applyFont="1" applyFill="1" applyBorder="1" applyAlignment="1">
      <alignment vertical="center"/>
    </xf>
    <xf numFmtId="0" fontId="87" fillId="15" borderId="0" xfId="67" applyFont="1" applyFill="1" applyBorder="1" applyAlignment="1">
      <alignment horizontal="center" vertical="center"/>
    </xf>
    <xf numFmtId="0" fontId="78" fillId="15" borderId="0" xfId="0" applyFont="1" applyFill="1" applyBorder="1" applyAlignment="1">
      <alignment horizontal="center" vertical="center" wrapText="1"/>
    </xf>
    <xf numFmtId="0" fontId="89" fillId="30" borderId="0" xfId="0" applyFont="1" applyFill="1"/>
    <xf numFmtId="0" fontId="40" fillId="15" borderId="0" xfId="0" applyFont="1" applyFill="1"/>
    <xf numFmtId="0" fontId="3" fillId="15" borderId="0" xfId="0" applyFont="1" applyFill="1" applyBorder="1" applyAlignment="1">
      <alignment horizontal="center"/>
    </xf>
    <xf numFmtId="0" fontId="3" fillId="15" borderId="0" xfId="0" applyFont="1" applyFill="1" applyBorder="1"/>
    <xf numFmtId="0" fontId="63" fillId="15" borderId="0" xfId="0" applyFont="1" applyFill="1"/>
    <xf numFmtId="49" fontId="40" fillId="0" borderId="0" xfId="0" applyNumberFormat="1" applyFont="1" applyFill="1" applyAlignment="1">
      <alignment horizontal="center"/>
    </xf>
    <xf numFmtId="0" fontId="3" fillId="0" borderId="0" xfId="0" applyFont="1" applyBorder="1"/>
    <xf numFmtId="0" fontId="63" fillId="15" borderId="0" xfId="0" applyFont="1" applyFill="1" applyBorder="1" applyAlignment="1">
      <alignment horizontal="center"/>
    </xf>
    <xf numFmtId="0" fontId="63" fillId="15" borderId="0" xfId="0" applyFont="1" applyFill="1" applyBorder="1" applyAlignment="1">
      <alignment horizontal="left"/>
    </xf>
    <xf numFmtId="0" fontId="66" fillId="16" borderId="0" xfId="0" applyFont="1" applyFill="1" applyBorder="1"/>
    <xf numFmtId="0" fontId="68" fillId="15" borderId="0" xfId="0" applyFont="1" applyFill="1" applyBorder="1" applyAlignment="1">
      <alignment horizontal="left" vertical="center" indent="1"/>
    </xf>
    <xf numFmtId="0" fontId="67" fillId="15" borderId="0" xfId="0" applyFont="1" applyFill="1" applyBorder="1" applyAlignment="1">
      <alignment horizontal="left"/>
    </xf>
    <xf numFmtId="0" fontId="44" fillId="16" borderId="96" xfId="0" applyFont="1" applyFill="1" applyBorder="1" applyAlignment="1">
      <alignment horizontal="left"/>
    </xf>
    <xf numFmtId="0" fontId="44" fillId="16" borderId="97" xfId="0" applyFont="1" applyFill="1" applyBorder="1" applyAlignment="1">
      <alignment horizontal="left"/>
    </xf>
    <xf numFmtId="0" fontId="44" fillId="16" borderId="113" xfId="0" applyFont="1" applyFill="1" applyBorder="1" applyAlignment="1">
      <alignment horizontal="left"/>
    </xf>
    <xf numFmtId="0" fontId="44" fillId="16" borderId="114" xfId="0" applyFont="1" applyFill="1" applyBorder="1" applyAlignment="1">
      <alignment horizontal="left"/>
    </xf>
    <xf numFmtId="0" fontId="44" fillId="16" borderId="80" xfId="0" applyFont="1" applyFill="1" applyBorder="1" applyAlignment="1">
      <alignment horizontal="left"/>
    </xf>
    <xf numFmtId="0" fontId="93" fillId="0" borderId="0" xfId="0" applyFont="1"/>
    <xf numFmtId="0" fontId="93" fillId="15" borderId="0" xfId="0" applyFont="1" applyFill="1" applyBorder="1"/>
    <xf numFmtId="0" fontId="93" fillId="15" borderId="0" xfId="0" applyFont="1" applyFill="1"/>
    <xf numFmtId="0" fontId="93" fillId="15" borderId="0" xfId="0" applyFont="1" applyFill="1" applyAlignment="1">
      <alignment horizontal="center"/>
    </xf>
    <xf numFmtId="0" fontId="94" fillId="15" borderId="0" xfId="0" applyFont="1" applyFill="1"/>
    <xf numFmtId="0" fontId="95" fillId="15" borderId="0" xfId="3" applyFont="1" applyFill="1" applyBorder="1" applyAlignment="1">
      <alignment horizontal="center" vertical="top"/>
    </xf>
    <xf numFmtId="0" fontId="96" fillId="0" borderId="0" xfId="0" applyFont="1"/>
    <xf numFmtId="0" fontId="95" fillId="0" borderId="0" xfId="0" applyFont="1" applyAlignment="1">
      <alignment horizontal="left"/>
    </xf>
    <xf numFmtId="0" fontId="97" fillId="0" borderId="0" xfId="0" applyFont="1"/>
    <xf numFmtId="0" fontId="98" fillId="0" borderId="0" xfId="0" applyFont="1"/>
    <xf numFmtId="0" fontId="98" fillId="15" borderId="0" xfId="0" applyFont="1" applyFill="1"/>
    <xf numFmtId="0" fontId="44" fillId="16" borderId="135" xfId="0" applyFont="1" applyFill="1" applyBorder="1" applyAlignment="1"/>
    <xf numFmtId="0" fontId="44" fillId="16" borderId="133" xfId="0" applyNumberFormat="1" applyFont="1" applyFill="1" applyBorder="1" applyAlignment="1">
      <alignment horizontal="left"/>
    </xf>
    <xf numFmtId="189" fontId="44" fillId="16" borderId="134" xfId="0" applyNumberFormat="1" applyFont="1" applyFill="1" applyBorder="1" applyAlignment="1">
      <alignment horizontal="left"/>
    </xf>
    <xf numFmtId="189" fontId="44" fillId="16" borderId="138" xfId="0" applyNumberFormat="1" applyFont="1" applyFill="1" applyBorder="1" applyAlignment="1">
      <alignment horizontal="left"/>
    </xf>
    <xf numFmtId="0" fontId="44" fillId="16" borderId="134" xfId="0" applyNumberFormat="1" applyFont="1" applyFill="1" applyBorder="1" applyAlignment="1">
      <alignment horizontal="left"/>
    </xf>
    <xf numFmtId="0" fontId="44" fillId="16" borderId="82" xfId="0" applyFont="1" applyFill="1" applyBorder="1" applyAlignment="1"/>
    <xf numFmtId="2" fontId="44" fillId="16" borderId="81" xfId="0" applyNumberFormat="1" applyFont="1" applyFill="1" applyBorder="1" applyAlignment="1">
      <alignment horizontal="left"/>
    </xf>
    <xf numFmtId="0" fontId="44" fillId="16" borderId="98" xfId="0" applyFont="1" applyFill="1" applyBorder="1" applyAlignment="1"/>
    <xf numFmtId="2" fontId="44" fillId="16" borderId="97" xfId="0" applyNumberFormat="1" applyFont="1" applyFill="1" applyBorder="1" applyAlignment="1">
      <alignment horizontal="left"/>
    </xf>
    <xf numFmtId="189" fontId="44" fillId="16" borderId="97" xfId="0" applyNumberFormat="1" applyFont="1" applyFill="1" applyBorder="1" applyAlignment="1">
      <alignment horizontal="left"/>
    </xf>
    <xf numFmtId="0" fontId="44" fillId="16" borderId="81" xfId="0" applyNumberFormat="1" applyFont="1" applyFill="1" applyBorder="1" applyAlignment="1">
      <alignment horizontal="left"/>
    </xf>
    <xf numFmtId="189" fontId="44" fillId="16" borderId="81" xfId="0" applyNumberFormat="1" applyFont="1" applyFill="1" applyBorder="1" applyAlignment="1">
      <alignment horizontal="left"/>
    </xf>
    <xf numFmtId="0" fontId="44" fillId="16" borderId="115" xfId="0" applyFont="1" applyFill="1" applyBorder="1" applyAlignment="1"/>
    <xf numFmtId="2" fontId="44" fillId="16" borderId="114" xfId="0" applyNumberFormat="1" applyFont="1" applyFill="1" applyBorder="1" applyAlignment="1">
      <alignment horizontal="left"/>
    </xf>
    <xf numFmtId="189" fontId="44" fillId="16" borderId="114" xfId="0" applyNumberFormat="1" applyFont="1" applyFill="1" applyBorder="1" applyAlignment="1">
      <alignment horizontal="left"/>
    </xf>
    <xf numFmtId="0" fontId="58" fillId="16" borderId="21" xfId="0" applyFont="1" applyFill="1" applyBorder="1" applyAlignment="1">
      <alignment horizontal="right"/>
    </xf>
    <xf numFmtId="0" fontId="47" fillId="16" borderId="33" xfId="0" applyFont="1" applyFill="1" applyBorder="1" applyAlignment="1"/>
    <xf numFmtId="0" fontId="45" fillId="15" borderId="156" xfId="2" applyNumberFormat="1" applyFont="1" applyFill="1" applyBorder="1" applyAlignment="1">
      <alignment horizontal="center"/>
    </xf>
    <xf numFmtId="0" fontId="40" fillId="15" borderId="0" xfId="0" applyFont="1" applyFill="1" applyBorder="1" applyAlignment="1">
      <alignment horizontal="left"/>
    </xf>
    <xf numFmtId="0" fontId="103" fillId="15" borderId="0" xfId="0" applyFont="1" applyFill="1" applyBorder="1" applyAlignment="1">
      <alignment horizontal="center"/>
    </xf>
    <xf numFmtId="0" fontId="103" fillId="15" borderId="0" xfId="0" applyFont="1" applyFill="1"/>
    <xf numFmtId="0" fontId="103" fillId="15" borderId="0" xfId="0" applyFont="1" applyFill="1" applyBorder="1"/>
    <xf numFmtId="0" fontId="104" fillId="15" borderId="0" xfId="0" applyFont="1" applyFill="1"/>
    <xf numFmtId="0" fontId="104" fillId="15" borderId="0" xfId="0" applyFont="1" applyFill="1" applyBorder="1"/>
    <xf numFmtId="1" fontId="104" fillId="15" borderId="0" xfId="0" applyNumberFormat="1" applyFont="1" applyFill="1" applyBorder="1" applyAlignment="1">
      <alignment horizontal="center"/>
    </xf>
    <xf numFmtId="2" fontId="104" fillId="15" borderId="0" xfId="0" applyNumberFormat="1" applyFont="1" applyFill="1" applyBorder="1" applyAlignment="1">
      <alignment horizontal="left"/>
    </xf>
    <xf numFmtId="0" fontId="3" fillId="15" borderId="157" xfId="0" applyFont="1" applyFill="1" applyBorder="1" applyAlignment="1">
      <alignment horizontal="center"/>
    </xf>
    <xf numFmtId="2" fontId="3" fillId="15" borderId="158" xfId="0" applyNumberFormat="1" applyFont="1" applyFill="1" applyBorder="1" applyAlignment="1">
      <alignment horizontal="left"/>
    </xf>
    <xf numFmtId="0" fontId="3" fillId="15" borderId="158" xfId="0" applyFont="1" applyFill="1" applyBorder="1"/>
    <xf numFmtId="0" fontId="3" fillId="0" borderId="160" xfId="0" applyFont="1" applyBorder="1"/>
    <xf numFmtId="0" fontId="3" fillId="0" borderId="161" xfId="0" applyFont="1" applyBorder="1"/>
    <xf numFmtId="2" fontId="45" fillId="9" borderId="0" xfId="2" applyNumberFormat="1" applyFont="1" applyFill="1" applyBorder="1" applyAlignment="1" applyProtection="1">
      <alignment horizontal="center"/>
      <protection locked="0"/>
    </xf>
    <xf numFmtId="2" fontId="45" fillId="9" borderId="0" xfId="2" applyNumberFormat="1" applyFont="1" applyFill="1" applyBorder="1" applyAlignment="1" applyProtection="1">
      <protection locked="0"/>
    </xf>
    <xf numFmtId="0" fontId="3" fillId="0" borderId="158" xfId="0" applyFont="1" applyBorder="1"/>
    <xf numFmtId="0" fontId="90" fillId="15" borderId="0" xfId="0" applyFont="1" applyFill="1" applyBorder="1" applyAlignment="1"/>
    <xf numFmtId="2" fontId="101" fillId="18" borderId="12" xfId="5" applyNumberFormat="1" applyFont="1" applyFill="1" applyBorder="1" applyAlignment="1">
      <alignment horizontal="left" vertical="top" wrapText="1"/>
    </xf>
    <xf numFmtId="0" fontId="91" fillId="15" borderId="0" xfId="0" applyFont="1" applyFill="1" applyBorder="1" applyAlignment="1">
      <alignment vertical="center" wrapText="1"/>
    </xf>
    <xf numFmtId="0" fontId="91" fillId="0" borderId="0" xfId="0" applyFont="1" applyAlignment="1">
      <alignment vertical="center"/>
    </xf>
    <xf numFmtId="0" fontId="91" fillId="15" borderId="0" xfId="0" applyFont="1" applyFill="1" applyBorder="1" applyAlignment="1">
      <alignment vertical="center"/>
    </xf>
    <xf numFmtId="0" fontId="91" fillId="15" borderId="0" xfId="0" applyFont="1" applyFill="1" applyAlignment="1">
      <alignment vertical="center"/>
    </xf>
    <xf numFmtId="0" fontId="91" fillId="15" borderId="0" xfId="0" applyFont="1" applyFill="1" applyBorder="1" applyAlignment="1">
      <alignment horizontal="right" vertical="center"/>
    </xf>
    <xf numFmtId="0" fontId="91" fillId="15" borderId="0" xfId="0" applyFont="1" applyFill="1" applyBorder="1" applyAlignment="1">
      <alignment horizontal="left" vertical="center" wrapText="1"/>
    </xf>
    <xf numFmtId="0" fontId="102" fillId="15" borderId="0" xfId="0" applyFont="1" applyFill="1" applyBorder="1" applyAlignment="1">
      <alignment vertical="center" wrapText="1"/>
    </xf>
    <xf numFmtId="0" fontId="102" fillId="15" borderId="0" xfId="0" applyFont="1" applyFill="1" applyBorder="1" applyAlignment="1">
      <alignment horizontal="center" vertical="center"/>
    </xf>
    <xf numFmtId="0" fontId="1" fillId="15" borderId="0" xfId="0" applyFont="1" applyFill="1" applyBorder="1" applyAlignment="1">
      <alignment horizontal="right" vertical="center" wrapText="1"/>
    </xf>
    <xf numFmtId="0" fontId="1" fillId="15" borderId="0" xfId="0" applyFont="1" applyFill="1" applyBorder="1" applyAlignment="1">
      <alignment vertical="center" wrapText="1"/>
    </xf>
    <xf numFmtId="0" fontId="13" fillId="15" borderId="0" xfId="0" applyFont="1" applyFill="1" applyBorder="1" applyAlignment="1">
      <alignment vertical="center"/>
    </xf>
    <xf numFmtId="0" fontId="13" fillId="15" borderId="0" xfId="0" applyFont="1" applyFill="1" applyBorder="1" applyAlignment="1">
      <alignment horizontal="left" vertical="center" wrapText="1"/>
    </xf>
    <xf numFmtId="0" fontId="13" fillId="15" borderId="0" xfId="0" applyFont="1" applyFill="1" applyBorder="1" applyAlignment="1">
      <alignment horizontal="left" vertical="center"/>
    </xf>
    <xf numFmtId="0" fontId="102" fillId="15" borderId="0" xfId="0" applyFont="1" applyFill="1" applyBorder="1" applyAlignment="1">
      <alignment horizontal="left" vertical="center" wrapText="1"/>
    </xf>
    <xf numFmtId="0" fontId="102" fillId="15" borderId="0" xfId="0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15" borderId="0" xfId="0" applyFont="1" applyFill="1" applyAlignment="1">
      <alignment horizontal="left" vertical="center"/>
    </xf>
    <xf numFmtId="2" fontId="40" fillId="15" borderId="158" xfId="0" applyNumberFormat="1" applyFont="1" applyFill="1" applyBorder="1" applyAlignment="1">
      <alignment horizontal="left"/>
    </xf>
    <xf numFmtId="0" fontId="40" fillId="0" borderId="161" xfId="0" applyFont="1" applyBorder="1"/>
    <xf numFmtId="2" fontId="62" fillId="32" borderId="15" xfId="0" applyNumberFormat="1" applyFont="1" applyFill="1" applyBorder="1" applyAlignment="1">
      <alignment horizontal="right"/>
    </xf>
    <xf numFmtId="0" fontId="53" fillId="16" borderId="10" xfId="0" applyFont="1" applyFill="1" applyBorder="1" applyAlignment="1">
      <alignment horizontal="right"/>
    </xf>
    <xf numFmtId="0" fontId="62" fillId="16" borderId="10" xfId="0" applyFont="1" applyFill="1" applyBorder="1" applyAlignment="1">
      <alignment horizontal="right"/>
    </xf>
    <xf numFmtId="2" fontId="62" fillId="15" borderId="0" xfId="0" applyNumberFormat="1" applyFont="1" applyFill="1" applyBorder="1" applyAlignment="1">
      <alignment horizontal="right"/>
    </xf>
    <xf numFmtId="188" fontId="44" fillId="33" borderId="0" xfId="0" applyNumberFormat="1" applyFont="1" applyFill="1" applyBorder="1" applyAlignment="1">
      <alignment horizontal="right"/>
    </xf>
    <xf numFmtId="189" fontId="66" fillId="33" borderId="0" xfId="0" applyNumberFormat="1" applyFont="1" applyFill="1" applyBorder="1" applyAlignment="1">
      <alignment horizontal="right"/>
    </xf>
    <xf numFmtId="188" fontId="44" fillId="32" borderId="0" xfId="0" applyNumberFormat="1" applyFont="1" applyFill="1" applyBorder="1" applyAlignment="1">
      <alignment horizontal="right"/>
    </xf>
    <xf numFmtId="189" fontId="66" fillId="32" borderId="0" xfId="0" applyNumberFormat="1" applyFont="1" applyFill="1" applyBorder="1" applyAlignment="1">
      <alignment horizontal="right"/>
    </xf>
    <xf numFmtId="189" fontId="66" fillId="15" borderId="0" xfId="0" applyNumberFormat="1" applyFont="1" applyFill="1" applyBorder="1" applyAlignment="1">
      <alignment horizontal="right"/>
    </xf>
    <xf numFmtId="2" fontId="44" fillId="15" borderId="0" xfId="0" applyNumberFormat="1" applyFont="1" applyFill="1" applyBorder="1" applyAlignment="1">
      <alignment horizontal="right"/>
    </xf>
    <xf numFmtId="0" fontId="44" fillId="10" borderId="72" xfId="0" applyFont="1" applyFill="1" applyBorder="1" applyAlignment="1">
      <alignment horizontal="center"/>
    </xf>
    <xf numFmtId="0" fontId="110" fillId="15" borderId="0" xfId="0" applyFont="1" applyFill="1" applyBorder="1" applyAlignment="1">
      <alignment horizontal="left"/>
    </xf>
    <xf numFmtId="0" fontId="106" fillId="10" borderId="0" xfId="0" applyFont="1" applyFill="1" applyBorder="1" applyAlignment="1">
      <alignment horizontal="center" vertical="center"/>
    </xf>
    <xf numFmtId="0" fontId="91" fillId="10" borderId="0" xfId="0" applyFont="1" applyFill="1" applyBorder="1" applyAlignment="1">
      <alignment vertical="center" wrapText="1"/>
    </xf>
    <xf numFmtId="0" fontId="91" fillId="43" borderId="0" xfId="0" applyFont="1" applyFill="1" applyBorder="1" applyAlignment="1">
      <alignment vertical="center" wrapText="1"/>
    </xf>
    <xf numFmtId="0" fontId="91" fillId="43" borderId="0" xfId="0" applyFont="1" applyFill="1" applyBorder="1" applyAlignment="1">
      <alignment vertical="center"/>
    </xf>
    <xf numFmtId="0" fontId="91" fillId="25" borderId="0" xfId="0" applyFont="1" applyFill="1" applyBorder="1" applyAlignment="1">
      <alignment vertical="center" wrapText="1"/>
    </xf>
    <xf numFmtId="0" fontId="91" fillId="44" borderId="0" xfId="0" applyFont="1" applyFill="1" applyBorder="1" applyAlignment="1">
      <alignment vertical="center" wrapText="1"/>
    </xf>
    <xf numFmtId="0" fontId="28" fillId="12" borderId="0" xfId="0" applyFont="1" applyFill="1" applyBorder="1" applyAlignment="1">
      <alignment vertical="center"/>
    </xf>
    <xf numFmtId="0" fontId="17" fillId="23" borderId="0" xfId="0" applyFont="1" applyFill="1" applyBorder="1" applyAlignment="1">
      <alignment vertical="center"/>
    </xf>
    <xf numFmtId="0" fontId="17" fillId="25" borderId="0" xfId="0" applyFont="1" applyFill="1" applyAlignment="1">
      <alignment vertical="center"/>
    </xf>
    <xf numFmtId="0" fontId="113" fillId="16" borderId="0" xfId="0" applyFont="1" applyFill="1" applyAlignment="1">
      <alignment horizontal="right"/>
    </xf>
    <xf numFmtId="0" fontId="114" fillId="16" borderId="0" xfId="0" applyFont="1" applyFill="1" applyAlignment="1">
      <alignment horizontal="right"/>
    </xf>
    <xf numFmtId="0" fontId="118" fillId="0" borderId="0" xfId="0" applyFont="1"/>
    <xf numFmtId="0" fontId="116" fillId="15" borderId="0" xfId="0" applyFont="1" applyFill="1" applyBorder="1" applyAlignment="1">
      <alignment horizontal="left"/>
    </xf>
    <xf numFmtId="0" fontId="116" fillId="15" borderId="0" xfId="0" applyFont="1" applyFill="1" applyBorder="1"/>
    <xf numFmtId="0" fontId="116" fillId="0" borderId="0" xfId="0" applyFont="1" applyFill="1" applyBorder="1"/>
    <xf numFmtId="0" fontId="116" fillId="15" borderId="0" xfId="0" applyFont="1" applyFill="1" applyBorder="1" applyAlignment="1">
      <alignment wrapText="1"/>
    </xf>
    <xf numFmtId="0" fontId="116" fillId="15" borderId="0" xfId="0" applyFont="1" applyFill="1" applyBorder="1" applyAlignment="1"/>
    <xf numFmtId="0" fontId="107" fillId="15" borderId="0" xfId="0" applyFont="1" applyFill="1" applyBorder="1" applyAlignment="1"/>
    <xf numFmtId="0" fontId="122" fillId="15" borderId="0" xfId="0" applyFont="1" applyFill="1" applyBorder="1" applyAlignment="1" applyProtection="1">
      <alignment horizontal="left"/>
    </xf>
    <xf numFmtId="0" fontId="123" fillId="15" borderId="0" xfId="0" applyFont="1" applyFill="1" applyBorder="1" applyAlignment="1" applyProtection="1">
      <alignment horizontal="center"/>
    </xf>
    <xf numFmtId="0" fontId="124" fillId="15" borderId="0" xfId="0" applyFont="1" applyFill="1" applyBorder="1"/>
    <xf numFmtId="0" fontId="124" fillId="0" borderId="0" xfId="0" applyFont="1" applyFill="1" applyBorder="1"/>
    <xf numFmtId="0" fontId="122" fillId="15" borderId="0" xfId="16" applyFont="1" applyFill="1" applyBorder="1" applyProtection="1"/>
    <xf numFmtId="0" fontId="126" fillId="15" borderId="0" xfId="16" applyFont="1" applyFill="1" applyBorder="1" applyProtection="1"/>
    <xf numFmtId="0" fontId="127" fillId="15" borderId="0" xfId="16" applyFont="1" applyFill="1" applyBorder="1" applyProtection="1"/>
    <xf numFmtId="0" fontId="128" fillId="15" borderId="0" xfId="0" applyFont="1" applyFill="1" applyBorder="1"/>
    <xf numFmtId="0" fontId="122" fillId="15" borderId="0" xfId="14" applyFont="1" applyFill="1" applyBorder="1"/>
    <xf numFmtId="0" fontId="129" fillId="15" borderId="0" xfId="14" applyFont="1" applyFill="1" applyBorder="1"/>
    <xf numFmtId="0" fontId="131" fillId="0" borderId="0" xfId="102" applyFont="1"/>
    <xf numFmtId="0" fontId="131" fillId="15" borderId="0" xfId="102" applyFont="1" applyFill="1" applyBorder="1" applyAlignment="1">
      <alignment vertical="center"/>
    </xf>
    <xf numFmtId="0" fontId="131" fillId="15" borderId="0" xfId="102" applyFont="1" applyFill="1" applyBorder="1" applyAlignment="1">
      <alignment horizontal="left" vertical="center"/>
    </xf>
    <xf numFmtId="0" fontId="131" fillId="15" borderId="0" xfId="102" applyFont="1" applyFill="1" applyBorder="1" applyAlignment="1">
      <alignment horizontal="center" vertical="center"/>
    </xf>
    <xf numFmtId="0" fontId="131" fillId="15" borderId="0" xfId="102" applyFont="1" applyFill="1" applyBorder="1"/>
    <xf numFmtId="0" fontId="132" fillId="40" borderId="171" xfId="102" applyFont="1" applyFill="1" applyBorder="1" applyAlignment="1">
      <alignment horizontal="center" vertical="center" shrinkToFit="1"/>
    </xf>
    <xf numFmtId="0" fontId="132" fillId="40" borderId="172" xfId="102" applyFont="1" applyFill="1" applyBorder="1" applyAlignment="1">
      <alignment horizontal="center" vertical="center" shrinkToFit="1"/>
    </xf>
    <xf numFmtId="0" fontId="133" fillId="40" borderId="172" xfId="102" applyFont="1" applyFill="1" applyBorder="1" applyAlignment="1">
      <alignment horizontal="center" vertical="center" shrinkToFit="1"/>
    </xf>
    <xf numFmtId="0" fontId="133" fillId="40" borderId="172" xfId="102" applyFont="1" applyFill="1" applyBorder="1" applyAlignment="1">
      <alignment horizontal="center" vertical="center" wrapText="1" shrinkToFit="1"/>
    </xf>
    <xf numFmtId="0" fontId="133" fillId="0" borderId="0" xfId="102" applyFont="1" applyFill="1" applyAlignment="1">
      <alignment horizontal="center"/>
    </xf>
    <xf numFmtId="0" fontId="134" fillId="15" borderId="163" xfId="102" applyFont="1" applyFill="1" applyBorder="1" applyAlignment="1">
      <alignment horizontal="center"/>
    </xf>
    <xf numFmtId="0" fontId="134" fillId="15" borderId="15" xfId="102" applyFont="1" applyFill="1" applyBorder="1" applyAlignment="1">
      <alignment horizontal="left"/>
    </xf>
    <xf numFmtId="0" fontId="131" fillId="15" borderId="15" xfId="102" applyFont="1" applyFill="1" applyBorder="1" applyAlignment="1">
      <alignment horizontal="left"/>
    </xf>
    <xf numFmtId="0" fontId="131" fillId="15" borderId="15" xfId="102" applyFont="1" applyFill="1" applyBorder="1" applyAlignment="1">
      <alignment horizontal="center"/>
    </xf>
    <xf numFmtId="0" fontId="131" fillId="15" borderId="15" xfId="102" applyFont="1" applyFill="1" applyBorder="1" applyAlignment="1"/>
    <xf numFmtId="0" fontId="131" fillId="15" borderId="0" xfId="102" applyFont="1" applyFill="1"/>
    <xf numFmtId="0" fontId="134" fillId="15" borderId="164" xfId="102" applyFont="1" applyFill="1" applyBorder="1" applyAlignment="1">
      <alignment horizontal="center"/>
    </xf>
    <xf numFmtId="0" fontId="131" fillId="15" borderId="10" xfId="102" applyFont="1" applyFill="1" applyBorder="1" applyAlignment="1">
      <alignment horizontal="center"/>
    </xf>
    <xf numFmtId="0" fontId="131" fillId="15" borderId="10" xfId="102" applyFont="1" applyFill="1" applyBorder="1" applyAlignment="1"/>
    <xf numFmtId="0" fontId="131" fillId="15" borderId="164" xfId="102" applyFont="1" applyFill="1" applyBorder="1" applyAlignment="1">
      <alignment horizontal="center"/>
    </xf>
    <xf numFmtId="0" fontId="131" fillId="15" borderId="10" xfId="102" applyFont="1" applyFill="1" applyBorder="1" applyAlignment="1">
      <alignment vertical="center"/>
    </xf>
    <xf numFmtId="0" fontId="134" fillId="15" borderId="165" xfId="102" applyFont="1" applyFill="1" applyBorder="1" applyAlignment="1">
      <alignment horizontal="center"/>
    </xf>
    <xf numFmtId="0" fontId="134" fillId="15" borderId="10" xfId="102" applyFont="1" applyFill="1" applyBorder="1" applyAlignment="1">
      <alignment horizontal="center" vertical="center"/>
    </xf>
    <xf numFmtId="0" fontId="131" fillId="15" borderId="10" xfId="102" applyFont="1" applyFill="1" applyBorder="1" applyAlignment="1">
      <alignment horizontal="center" vertical="center"/>
    </xf>
    <xf numFmtId="49" fontId="131" fillId="15" borderId="10" xfId="102" applyNumberFormat="1" applyFont="1" applyFill="1" applyBorder="1" applyAlignment="1">
      <alignment horizontal="center"/>
    </xf>
    <xf numFmtId="49" fontId="131" fillId="15" borderId="10" xfId="102" applyNumberFormat="1" applyFont="1" applyFill="1" applyBorder="1" applyAlignment="1"/>
    <xf numFmtId="0" fontId="131" fillId="15" borderId="0" xfId="102" applyFont="1" applyFill="1" applyBorder="1" applyAlignment="1">
      <alignment horizontal="center"/>
    </xf>
    <xf numFmtId="0" fontId="131" fillId="15" borderId="0" xfId="102" applyFont="1" applyFill="1" applyBorder="1" applyAlignment="1">
      <alignment horizontal="left"/>
    </xf>
    <xf numFmtId="0" fontId="131" fillId="15" borderId="0" xfId="102" applyFont="1" applyFill="1" applyBorder="1" applyAlignment="1"/>
    <xf numFmtId="0" fontId="135" fillId="15" borderId="0" xfId="102" applyFont="1" applyFill="1" applyBorder="1" applyAlignment="1">
      <alignment horizontal="center"/>
    </xf>
    <xf numFmtId="0" fontId="135" fillId="15" borderId="0" xfId="102" applyFont="1" applyFill="1" applyBorder="1" applyAlignment="1">
      <alignment horizontal="left"/>
    </xf>
    <xf numFmtId="0" fontId="135" fillId="15" borderId="0" xfId="102" applyFont="1" applyFill="1"/>
    <xf numFmtId="0" fontId="136" fillId="41" borderId="166" xfId="102" applyFont="1" applyFill="1" applyBorder="1" applyAlignment="1">
      <alignment horizontal="center"/>
    </xf>
    <xf numFmtId="0" fontId="136" fillId="41" borderId="167" xfId="102" applyFont="1" applyFill="1" applyBorder="1" applyAlignment="1">
      <alignment horizontal="center"/>
    </xf>
    <xf numFmtId="0" fontId="135" fillId="0" borderId="0" xfId="102" applyFont="1"/>
    <xf numFmtId="0" fontId="137" fillId="15" borderId="0" xfId="102" applyFont="1" applyFill="1" applyBorder="1" applyAlignment="1">
      <alignment horizontal="center"/>
    </xf>
    <xf numFmtId="0" fontId="137" fillId="15" borderId="0" xfId="102" applyFont="1" applyFill="1" applyBorder="1" applyAlignment="1">
      <alignment horizontal="left"/>
    </xf>
    <xf numFmtId="0" fontId="137" fillId="15" borderId="0" xfId="102" applyFont="1" applyFill="1"/>
    <xf numFmtId="0" fontId="138" fillId="40" borderId="168" xfId="102" applyFont="1" applyFill="1" applyBorder="1" applyAlignment="1">
      <alignment horizontal="left"/>
    </xf>
    <xf numFmtId="0" fontId="138" fillId="40" borderId="169" xfId="102" applyFont="1" applyFill="1" applyBorder="1" applyAlignment="1">
      <alignment horizontal="left"/>
    </xf>
    <xf numFmtId="0" fontId="135" fillId="40" borderId="170" xfId="102" applyFont="1" applyFill="1" applyBorder="1" applyAlignment="1">
      <alignment horizontal="center"/>
    </xf>
    <xf numFmtId="1" fontId="139" fillId="40" borderId="168" xfId="102" applyNumberFormat="1" applyFont="1" applyFill="1" applyBorder="1" applyAlignment="1">
      <alignment horizontal="center"/>
    </xf>
    <xf numFmtId="2" fontId="135" fillId="40" borderId="169" xfId="102" applyNumberFormat="1" applyFont="1" applyFill="1" applyBorder="1" applyAlignment="1">
      <alignment horizontal="center"/>
    </xf>
    <xf numFmtId="1" fontId="135" fillId="40" borderId="168" xfId="102" applyNumberFormat="1" applyFont="1" applyFill="1" applyBorder="1" applyAlignment="1">
      <alignment horizontal="center"/>
    </xf>
    <xf numFmtId="0" fontId="137" fillId="0" borderId="0" xfId="102" applyFont="1"/>
    <xf numFmtId="1" fontId="135" fillId="42" borderId="151" xfId="102" applyNumberFormat="1" applyFont="1" applyFill="1" applyBorder="1" applyAlignment="1">
      <alignment horizontal="center"/>
    </xf>
    <xf numFmtId="2" fontId="136" fillId="42" borderId="152" xfId="102" applyNumberFormat="1" applyFont="1" applyFill="1" applyBorder="1" applyAlignment="1">
      <alignment horizontal="center"/>
    </xf>
    <xf numFmtId="2" fontId="131" fillId="15" borderId="0" xfId="2" applyNumberFormat="1" applyFont="1" applyFill="1" applyBorder="1" applyAlignment="1" applyProtection="1">
      <alignment horizontal="left"/>
      <protection locked="0"/>
    </xf>
    <xf numFmtId="2" fontId="131" fillId="15" borderId="0" xfId="102" applyNumberFormat="1" applyFont="1" applyFill="1" applyBorder="1" applyAlignment="1">
      <alignment horizontal="left"/>
    </xf>
    <xf numFmtId="0" fontId="131" fillId="0" borderId="0" xfId="102" applyFont="1" applyFill="1" applyBorder="1" applyAlignment="1">
      <alignment horizontal="center"/>
    </xf>
    <xf numFmtId="0" fontId="131" fillId="0" borderId="0" xfId="102" applyFont="1" applyBorder="1" applyAlignment="1">
      <alignment horizontal="left"/>
    </xf>
    <xf numFmtId="0" fontId="131" fillId="0" borderId="0" xfId="102" applyFont="1" applyBorder="1" applyAlignment="1">
      <alignment horizontal="center"/>
    </xf>
    <xf numFmtId="0" fontId="131" fillId="0" borderId="0" xfId="102" applyFont="1" applyBorder="1" applyAlignment="1"/>
    <xf numFmtId="0" fontId="131" fillId="0" borderId="0" xfId="102" applyFont="1" applyFill="1" applyAlignment="1">
      <alignment horizontal="center"/>
    </xf>
    <xf numFmtId="0" fontId="131" fillId="0" borderId="0" xfId="102" applyFont="1" applyAlignment="1">
      <alignment horizontal="left"/>
    </xf>
    <xf numFmtId="0" fontId="131" fillId="0" borderId="0" xfId="102" applyFont="1" applyAlignment="1">
      <alignment horizontal="center"/>
    </xf>
    <xf numFmtId="0" fontId="131" fillId="0" borderId="0" xfId="102" applyFont="1" applyAlignment="1"/>
    <xf numFmtId="0" fontId="141" fillId="0" borderId="0" xfId="0" applyFont="1" applyAlignment="1">
      <alignment vertical="center"/>
    </xf>
    <xf numFmtId="0" fontId="142" fillId="15" borderId="70" xfId="1" applyFont="1" applyFill="1" applyBorder="1" applyAlignment="1">
      <alignment horizontal="right" vertical="center"/>
    </xf>
    <xf numFmtId="0" fontId="144" fillId="15" borderId="71" xfId="1" applyFont="1" applyFill="1" applyBorder="1" applyAlignment="1">
      <alignment horizontal="right" vertical="center"/>
    </xf>
    <xf numFmtId="0" fontId="144" fillId="0" borderId="71" xfId="0" applyFont="1" applyBorder="1" applyAlignment="1">
      <alignment horizontal="right" vertical="center"/>
    </xf>
    <xf numFmtId="0" fontId="143" fillId="15" borderId="71" xfId="8" applyFont="1" applyFill="1" applyBorder="1" applyAlignment="1" applyProtection="1">
      <alignment horizontal="right" vertical="center"/>
      <protection locked="0"/>
    </xf>
    <xf numFmtId="49" fontId="143" fillId="7" borderId="71" xfId="8" applyNumberFormat="1" applyFont="1" applyBorder="1" applyAlignment="1" applyProtection="1">
      <alignment vertical="center"/>
      <protection locked="0"/>
    </xf>
    <xf numFmtId="0" fontId="144" fillId="0" borderId="0" xfId="0" applyFont="1" applyAlignment="1">
      <alignment vertical="center"/>
    </xf>
    <xf numFmtId="0" fontId="145" fillId="15" borderId="0" xfId="1" applyFont="1" applyFill="1" applyAlignment="1">
      <alignment vertical="center"/>
    </xf>
    <xf numFmtId="0" fontId="146" fillId="15" borderId="0" xfId="8" applyFont="1" applyFill="1" applyBorder="1" applyAlignment="1" applyProtection="1">
      <alignment vertical="center"/>
      <protection locked="0"/>
    </xf>
    <xf numFmtId="0" fontId="147" fillId="15" borderId="0" xfId="0" applyFont="1" applyFill="1" applyAlignment="1">
      <alignment horizontal="center" vertical="center"/>
    </xf>
    <xf numFmtId="0" fontId="141" fillId="15" borderId="0" xfId="0" applyFont="1" applyFill="1" applyAlignment="1">
      <alignment vertical="center"/>
    </xf>
    <xf numFmtId="0" fontId="148" fillId="15" borderId="0" xfId="0" applyFont="1" applyFill="1" applyAlignment="1">
      <alignment horizontal="center" vertical="center"/>
    </xf>
    <xf numFmtId="0" fontId="150" fillId="28" borderId="50" xfId="3" applyFont="1" applyFill="1" applyBorder="1" applyAlignment="1">
      <alignment horizontal="center" vertical="center" wrapText="1"/>
    </xf>
    <xf numFmtId="0" fontId="144" fillId="28" borderId="51" xfId="3" applyFont="1" applyFill="1" applyBorder="1" applyAlignment="1">
      <alignment vertical="center" wrapText="1"/>
    </xf>
    <xf numFmtId="0" fontId="150" fillId="14" borderId="51" xfId="3" applyFont="1" applyFill="1" applyBorder="1" applyAlignment="1">
      <alignment horizontal="center" vertical="center"/>
    </xf>
    <xf numFmtId="0" fontId="150" fillId="10" borderId="51" xfId="3" applyFont="1" applyFill="1" applyBorder="1" applyAlignment="1">
      <alignment horizontal="center" vertical="center"/>
    </xf>
    <xf numFmtId="0" fontId="147" fillId="0" borderId="43" xfId="0" applyFont="1" applyBorder="1" applyAlignment="1">
      <alignment horizontal="center" vertical="center"/>
    </xf>
    <xf numFmtId="0" fontId="141" fillId="0" borderId="44" xfId="0" applyFont="1" applyBorder="1" applyAlignment="1">
      <alignment vertical="center"/>
    </xf>
    <xf numFmtId="0" fontId="147" fillId="0" borderId="44" xfId="7" applyFont="1" applyBorder="1" applyAlignment="1">
      <alignment horizontal="center" vertical="center"/>
    </xf>
    <xf numFmtId="0" fontId="153" fillId="0" borderId="44" xfId="7" applyFont="1" applyBorder="1" applyAlignment="1">
      <alignment horizontal="center" vertical="center"/>
    </xf>
    <xf numFmtId="0" fontId="141" fillId="28" borderId="45" xfId="0" applyFont="1" applyFill="1" applyBorder="1" applyAlignment="1">
      <alignment vertical="center"/>
    </xf>
    <xf numFmtId="0" fontId="141" fillId="28" borderId="38" xfId="0" applyFont="1" applyFill="1" applyBorder="1" applyAlignment="1">
      <alignment vertical="center"/>
    </xf>
    <xf numFmtId="0" fontId="141" fillId="28" borderId="17" xfId="0" applyFont="1" applyFill="1" applyBorder="1" applyAlignment="1">
      <alignment vertical="center"/>
    </xf>
    <xf numFmtId="0" fontId="147" fillId="0" borderId="56" xfId="0" applyFont="1" applyBorder="1" applyAlignment="1">
      <alignment horizontal="center" vertical="center"/>
    </xf>
    <xf numFmtId="0" fontId="154" fillId="0" borderId="56" xfId="0" applyFont="1" applyBorder="1" applyAlignment="1">
      <alignment vertical="center"/>
    </xf>
    <xf numFmtId="0" fontId="141" fillId="14" borderId="60" xfId="9" applyFont="1" applyFill="1" applyBorder="1" applyAlignment="1">
      <alignment vertical="center"/>
    </xf>
    <xf numFmtId="0" fontId="141" fillId="14" borderId="39" xfId="9" applyFont="1" applyFill="1" applyBorder="1" applyAlignment="1">
      <alignment vertical="center"/>
    </xf>
    <xf numFmtId="0" fontId="147" fillId="0" borderId="42" xfId="0" applyFont="1" applyBorder="1" applyAlignment="1">
      <alignment horizontal="center" vertical="center"/>
    </xf>
    <xf numFmtId="0" fontId="148" fillId="0" borderId="64" xfId="0" applyFont="1" applyFill="1" applyBorder="1" applyAlignment="1">
      <alignment horizontal="center" vertical="center"/>
    </xf>
    <xf numFmtId="0" fontId="141" fillId="10" borderId="63" xfId="9" applyFont="1" applyFill="1" applyBorder="1" applyAlignment="1">
      <alignment vertical="center"/>
    </xf>
    <xf numFmtId="0" fontId="141" fillId="10" borderId="40" xfId="9" applyFont="1" applyFill="1" applyBorder="1" applyAlignment="1">
      <alignment vertical="center"/>
    </xf>
    <xf numFmtId="0" fontId="141" fillId="10" borderId="41" xfId="9" applyFont="1" applyFill="1" applyBorder="1" applyAlignment="1">
      <alignment vertical="center"/>
    </xf>
    <xf numFmtId="0" fontId="156" fillId="10" borderId="63" xfId="9" applyFont="1" applyFill="1" applyBorder="1" applyAlignment="1">
      <alignment vertical="center"/>
    </xf>
    <xf numFmtId="0" fontId="147" fillId="15" borderId="42" xfId="0" applyFont="1" applyFill="1" applyBorder="1" applyAlignment="1">
      <alignment horizontal="center" vertical="center"/>
    </xf>
    <xf numFmtId="0" fontId="155" fillId="15" borderId="63" xfId="9" applyFont="1" applyFill="1" applyBorder="1" applyAlignment="1">
      <alignment vertical="center"/>
    </xf>
    <xf numFmtId="0" fontId="155" fillId="15" borderId="40" xfId="9" applyFont="1" applyFill="1" applyBorder="1" applyAlignment="1">
      <alignment vertical="center"/>
    </xf>
    <xf numFmtId="0" fontId="155" fillId="15" borderId="41" xfId="9" applyFont="1" applyFill="1" applyBorder="1" applyAlignment="1">
      <alignment vertical="center"/>
    </xf>
    <xf numFmtId="0" fontId="141" fillId="10" borderId="65" xfId="9" applyFont="1" applyFill="1" applyBorder="1" applyAlignment="1">
      <alignment vertical="center"/>
    </xf>
    <xf numFmtId="0" fontId="141" fillId="10" borderId="52" xfId="9" applyFont="1" applyFill="1" applyBorder="1" applyAlignment="1">
      <alignment vertical="center"/>
    </xf>
    <xf numFmtId="0" fontId="141" fillId="10" borderId="53" xfId="9" applyFont="1" applyFill="1" applyBorder="1" applyAlignment="1">
      <alignment vertical="center"/>
    </xf>
    <xf numFmtId="0" fontId="157" fillId="15" borderId="42" xfId="0" applyFont="1" applyFill="1" applyBorder="1" applyAlignment="1">
      <alignment horizontal="center" vertical="center"/>
    </xf>
    <xf numFmtId="190" fontId="141" fillId="0" borderId="0" xfId="104" applyNumberFormat="1" applyFont="1" applyAlignment="1">
      <alignment vertical="center"/>
    </xf>
    <xf numFmtId="190" fontId="141" fillId="0" borderId="0" xfId="0" applyNumberFormat="1" applyFont="1" applyAlignment="1">
      <alignment vertical="center"/>
    </xf>
    <xf numFmtId="0" fontId="147" fillId="15" borderId="56" xfId="0" applyFont="1" applyFill="1" applyBorder="1" applyAlignment="1">
      <alignment horizontal="center" vertical="center"/>
    </xf>
    <xf numFmtId="0" fontId="141" fillId="0" borderId="57" xfId="0" applyFont="1" applyBorder="1" applyAlignment="1">
      <alignment vertical="center"/>
    </xf>
    <xf numFmtId="0" fontId="147" fillId="0" borderId="58" xfId="0" applyFont="1" applyBorder="1" applyAlignment="1">
      <alignment horizontal="center" vertical="center"/>
    </xf>
    <xf numFmtId="0" fontId="141" fillId="0" borderId="59" xfId="0" applyFont="1" applyBorder="1" applyAlignment="1">
      <alignment vertical="center"/>
    </xf>
    <xf numFmtId="0" fontId="141" fillId="14" borderId="61" xfId="9" applyFont="1" applyFill="1" applyBorder="1" applyAlignment="1">
      <alignment vertical="center"/>
    </xf>
    <xf numFmtId="0" fontId="141" fillId="14" borderId="62" xfId="9" applyFont="1" applyFill="1" applyBorder="1" applyAlignment="1">
      <alignment vertical="center"/>
    </xf>
    <xf numFmtId="0" fontId="148" fillId="0" borderId="69" xfId="0" applyFont="1" applyFill="1" applyBorder="1" applyAlignment="1">
      <alignment horizontal="center" vertical="center"/>
    </xf>
    <xf numFmtId="0" fontId="147" fillId="0" borderId="0" xfId="0" applyFont="1" applyAlignment="1">
      <alignment horizontal="center" vertical="center"/>
    </xf>
    <xf numFmtId="0" fontId="148" fillId="0" borderId="0" xfId="0" applyFont="1" applyFill="1" applyAlignment="1">
      <alignment horizontal="center" vertical="center"/>
    </xf>
    <xf numFmtId="0" fontId="74" fillId="34" borderId="0" xfId="0" applyFont="1" applyFill="1" applyBorder="1" applyAlignment="1" applyProtection="1">
      <alignment horizontal="center" vertical="center"/>
    </xf>
    <xf numFmtId="0" fontId="77" fillId="15" borderId="0" xfId="0" applyFont="1" applyFill="1" applyBorder="1" applyAlignment="1">
      <alignment horizontal="center" vertical="center"/>
    </xf>
    <xf numFmtId="0" fontId="76" fillId="15" borderId="0" xfId="0" applyFont="1" applyFill="1" applyBorder="1" applyAlignment="1">
      <alignment horizontal="center" vertical="center"/>
    </xf>
    <xf numFmtId="0" fontId="72" fillId="15" borderId="0" xfId="16" applyFont="1" applyFill="1" applyBorder="1" applyAlignment="1" applyProtection="1">
      <alignment horizontal="left" wrapText="1" indent="3"/>
    </xf>
    <xf numFmtId="0" fontId="116" fillId="15" borderId="0" xfId="9" applyFont="1" applyFill="1" applyBorder="1" applyAlignment="1" applyProtection="1">
      <alignment horizontal="left" vertical="center" wrapText="1" shrinkToFit="1"/>
    </xf>
    <xf numFmtId="0" fontId="75" fillId="34" borderId="0" xfId="0" applyFont="1" applyFill="1" applyBorder="1" applyAlignment="1" applyProtection="1">
      <alignment horizontal="center" wrapText="1"/>
    </xf>
    <xf numFmtId="0" fontId="149" fillId="10" borderId="49" xfId="6" applyFont="1" applyFill="1" applyBorder="1" applyAlignment="1">
      <alignment horizontal="center" vertical="center"/>
    </xf>
    <xf numFmtId="0" fontId="149" fillId="10" borderId="50" xfId="6" applyFont="1" applyFill="1" applyBorder="1" applyAlignment="1">
      <alignment horizontal="center" vertical="center"/>
    </xf>
    <xf numFmtId="0" fontId="140" fillId="15" borderId="0" xfId="6" applyFont="1" applyFill="1" applyBorder="1" applyAlignment="1">
      <alignment horizontal="center" wrapText="1"/>
    </xf>
    <xf numFmtId="0" fontId="140" fillId="15" borderId="0" xfId="6" applyFont="1" applyFill="1" applyBorder="1" applyAlignment="1">
      <alignment horizontal="center"/>
    </xf>
    <xf numFmtId="0" fontId="143" fillId="7" borderId="71" xfId="8" applyFont="1" applyBorder="1" applyAlignment="1" applyProtection="1">
      <alignment vertical="center"/>
      <protection locked="0"/>
    </xf>
    <xf numFmtId="0" fontId="143" fillId="7" borderId="71" xfId="8" applyFont="1" applyBorder="1" applyAlignment="1" applyProtection="1">
      <alignment horizontal="left" vertical="center"/>
      <protection locked="0"/>
    </xf>
    <xf numFmtId="0" fontId="143" fillId="7" borderId="142" xfId="8" applyFont="1" applyBorder="1" applyAlignment="1" applyProtection="1">
      <alignment horizontal="left" vertical="center"/>
      <protection locked="0"/>
    </xf>
    <xf numFmtId="0" fontId="149" fillId="14" borderId="49" xfId="3" applyFont="1" applyFill="1" applyBorder="1" applyAlignment="1">
      <alignment horizontal="center" vertical="center"/>
    </xf>
    <xf numFmtId="0" fontId="149" fillId="14" borderId="50" xfId="3" applyFont="1" applyFill="1" applyBorder="1" applyAlignment="1">
      <alignment horizontal="center" vertical="center"/>
    </xf>
    <xf numFmtId="0" fontId="149" fillId="28" borderId="49" xfId="3" applyFont="1" applyFill="1" applyBorder="1" applyAlignment="1">
      <alignment horizontal="center" vertical="center" wrapText="1"/>
    </xf>
    <xf numFmtId="0" fontId="149" fillId="28" borderId="50" xfId="3" applyFont="1" applyFill="1" applyBorder="1" applyAlignment="1">
      <alignment horizontal="center" vertical="center" wrapText="1"/>
    </xf>
    <xf numFmtId="0" fontId="155" fillId="15" borderId="63" xfId="9" applyFont="1" applyFill="1" applyBorder="1" applyAlignment="1">
      <alignment vertical="center"/>
    </xf>
    <xf numFmtId="0" fontId="155" fillId="15" borderId="40" xfId="9" applyFont="1" applyFill="1" applyBorder="1" applyAlignment="1">
      <alignment vertical="center"/>
    </xf>
    <xf numFmtId="0" fontId="155" fillId="15" borderId="41" xfId="9" applyFont="1" applyFill="1" applyBorder="1" applyAlignment="1">
      <alignment vertical="center"/>
    </xf>
    <xf numFmtId="0" fontId="151" fillId="0" borderId="49" xfId="0" applyFont="1" applyBorder="1" applyAlignment="1">
      <alignment vertical="center"/>
    </xf>
    <xf numFmtId="0" fontId="151" fillId="0" borderId="50" xfId="0" applyFont="1" applyBorder="1" applyAlignment="1">
      <alignment vertical="center"/>
    </xf>
    <xf numFmtId="0" fontId="141" fillId="10" borderId="63" xfId="9" applyFont="1" applyFill="1" applyBorder="1" applyAlignment="1">
      <alignment vertical="center"/>
    </xf>
    <xf numFmtId="0" fontId="141" fillId="10" borderId="40" xfId="9" applyFont="1" applyFill="1" applyBorder="1" applyAlignment="1">
      <alignment vertical="center"/>
    </xf>
    <xf numFmtId="0" fontId="141" fillId="10" borderId="41" xfId="9" applyFont="1" applyFill="1" applyBorder="1" applyAlignment="1">
      <alignment vertical="center"/>
    </xf>
    <xf numFmtId="0" fontId="141" fillId="10" borderId="66" xfId="9" applyFont="1" applyFill="1" applyBorder="1" applyAlignment="1">
      <alignment vertical="center"/>
    </xf>
    <xf numFmtId="0" fontId="141" fillId="10" borderId="67" xfId="9" applyFont="1" applyFill="1" applyBorder="1" applyAlignment="1">
      <alignment vertical="center"/>
    </xf>
    <xf numFmtId="0" fontId="141" fillId="10" borderId="68" xfId="9" applyFont="1" applyFill="1" applyBorder="1" applyAlignment="1">
      <alignment vertical="center"/>
    </xf>
    <xf numFmtId="0" fontId="141" fillId="28" borderId="45" xfId="0" applyFont="1" applyFill="1" applyBorder="1" applyAlignment="1">
      <alignment vertical="center"/>
    </xf>
    <xf numFmtId="0" fontId="141" fillId="28" borderId="38" xfId="0" applyFont="1" applyFill="1" applyBorder="1" applyAlignment="1">
      <alignment vertical="center"/>
    </xf>
    <xf numFmtId="0" fontId="141" fillId="28" borderId="17" xfId="0" applyFont="1" applyFill="1" applyBorder="1" applyAlignment="1">
      <alignment vertical="center"/>
    </xf>
    <xf numFmtId="0" fontId="141" fillId="28" borderId="46" xfId="0" applyFont="1" applyFill="1" applyBorder="1" applyAlignment="1">
      <alignment vertical="center"/>
    </xf>
    <xf numFmtId="0" fontId="141" fillId="28" borderId="47" xfId="0" applyFont="1" applyFill="1" applyBorder="1" applyAlignment="1">
      <alignment vertical="center"/>
    </xf>
    <xf numFmtId="0" fontId="141" fillId="28" borderId="48" xfId="0" applyFont="1" applyFill="1" applyBorder="1" applyAlignment="1">
      <alignment vertical="center"/>
    </xf>
    <xf numFmtId="0" fontId="151" fillId="0" borderId="54" xfId="7" applyFont="1" applyBorder="1" applyAlignment="1">
      <alignment vertical="center"/>
    </xf>
    <xf numFmtId="0" fontId="151" fillId="0" borderId="55" xfId="7" applyFont="1" applyBorder="1" applyAlignment="1">
      <alignment vertical="center"/>
    </xf>
    <xf numFmtId="0" fontId="152" fillId="0" borderId="49" xfId="7" applyFont="1" applyBorder="1" applyAlignment="1">
      <alignment vertical="center"/>
    </xf>
    <xf numFmtId="0" fontId="152" fillId="0" borderId="50" xfId="7" applyFont="1" applyBorder="1" applyAlignment="1">
      <alignment vertical="center"/>
    </xf>
    <xf numFmtId="0" fontId="155" fillId="15" borderId="175" xfId="9" applyFont="1" applyFill="1" applyBorder="1" applyAlignment="1">
      <alignment vertical="center"/>
    </xf>
    <xf numFmtId="0" fontId="155" fillId="15" borderId="176" xfId="9" applyFont="1" applyFill="1" applyBorder="1" applyAlignment="1">
      <alignment vertical="center"/>
    </xf>
    <xf numFmtId="0" fontId="155" fillId="15" borderId="177" xfId="9" applyFont="1" applyFill="1" applyBorder="1" applyAlignment="1">
      <alignment vertical="center"/>
    </xf>
    <xf numFmtId="0" fontId="46" fillId="17" borderId="8" xfId="8" applyFont="1" applyFill="1" applyBorder="1" applyAlignment="1">
      <alignment horizontal="left"/>
    </xf>
    <xf numFmtId="0" fontId="46" fillId="17" borderId="9" xfId="8" applyFont="1" applyFill="1" applyBorder="1" applyAlignment="1">
      <alignment horizontal="left"/>
    </xf>
    <xf numFmtId="0" fontId="46" fillId="17" borderId="22" xfId="8" applyFont="1" applyFill="1" applyBorder="1" applyAlignment="1">
      <alignment horizontal="left"/>
    </xf>
    <xf numFmtId="0" fontId="46" fillId="17" borderId="6" xfId="8" applyFont="1" applyFill="1" applyBorder="1" applyAlignment="1">
      <alignment horizontal="left"/>
    </xf>
    <xf numFmtId="0" fontId="46" fillId="17" borderId="7" xfId="8" applyFont="1" applyFill="1" applyBorder="1" applyAlignment="1">
      <alignment horizontal="left"/>
    </xf>
    <xf numFmtId="0" fontId="46" fillId="17" borderId="23" xfId="8" applyFont="1" applyFill="1" applyBorder="1" applyAlignment="1">
      <alignment horizontal="left"/>
    </xf>
    <xf numFmtId="0" fontId="48" fillId="19" borderId="18" xfId="6" applyFont="1" applyFill="1" applyBorder="1" applyAlignment="1">
      <alignment horizontal="center"/>
    </xf>
    <xf numFmtId="0" fontId="48" fillId="19" borderId="19" xfId="6" applyFont="1" applyFill="1" applyBorder="1" applyAlignment="1">
      <alignment horizontal="center"/>
    </xf>
    <xf numFmtId="0" fontId="48" fillId="19" borderId="20" xfId="6" applyFont="1" applyFill="1" applyBorder="1" applyAlignment="1">
      <alignment horizontal="center"/>
    </xf>
    <xf numFmtId="0" fontId="99" fillId="19" borderId="18" xfId="6" applyFont="1" applyFill="1" applyBorder="1" applyAlignment="1">
      <alignment horizontal="center"/>
    </xf>
    <xf numFmtId="0" fontId="99" fillId="19" borderId="19" xfId="6" applyFont="1" applyFill="1" applyBorder="1" applyAlignment="1">
      <alignment horizontal="center"/>
    </xf>
    <xf numFmtId="0" fontId="99" fillId="19" borderId="20" xfId="6" applyFont="1" applyFill="1" applyBorder="1" applyAlignment="1">
      <alignment horizontal="center"/>
    </xf>
    <xf numFmtId="0" fontId="46" fillId="17" borderId="25" xfId="8" applyFont="1" applyFill="1" applyBorder="1" applyAlignment="1">
      <alignment horizontal="center"/>
    </xf>
    <xf numFmtId="0" fontId="46" fillId="17" borderId="26" xfId="8" applyFont="1" applyFill="1" applyBorder="1" applyAlignment="1">
      <alignment horizontal="center"/>
    </xf>
    <xf numFmtId="0" fontId="46" fillId="17" borderId="27" xfId="8" applyFont="1" applyFill="1" applyBorder="1" applyAlignment="1">
      <alignment horizontal="center"/>
    </xf>
    <xf numFmtId="0" fontId="44" fillId="15" borderId="0" xfId="9" applyFont="1" applyFill="1" applyBorder="1" applyAlignment="1">
      <alignment horizontal="left"/>
    </xf>
    <xf numFmtId="0" fontId="44" fillId="16" borderId="73" xfId="0" applyFont="1" applyFill="1" applyBorder="1" applyAlignment="1">
      <alignment horizontal="left"/>
    </xf>
    <xf numFmtId="0" fontId="44" fillId="16" borderId="74" xfId="0" applyFont="1" applyFill="1" applyBorder="1" applyAlignment="1">
      <alignment horizontal="left"/>
    </xf>
    <xf numFmtId="0" fontId="107" fillId="39" borderId="0" xfId="0" applyFont="1" applyFill="1" applyAlignment="1">
      <alignment horizontal="center" vertical="center"/>
    </xf>
    <xf numFmtId="0" fontId="54" fillId="15" borderId="0" xfId="6" applyFont="1" applyFill="1" applyBorder="1" applyAlignment="1">
      <alignment horizontal="center" wrapText="1"/>
    </xf>
    <xf numFmtId="0" fontId="55" fillId="10" borderId="72" xfId="0" applyFont="1" applyFill="1" applyBorder="1" applyAlignment="1">
      <alignment horizontal="left"/>
    </xf>
    <xf numFmtId="0" fontId="44" fillId="10" borderId="72" xfId="0" applyFont="1" applyFill="1" applyBorder="1" applyAlignment="1">
      <alignment horizontal="left"/>
    </xf>
    <xf numFmtId="0" fontId="91" fillId="15" borderId="158" xfId="0" applyFont="1" applyFill="1" applyBorder="1" applyAlignment="1">
      <alignment horizontal="left" vertical="top" wrapText="1"/>
    </xf>
    <xf numFmtId="0" fontId="91" fillId="15" borderId="159" xfId="0" applyFont="1" applyFill="1" applyBorder="1" applyAlignment="1">
      <alignment horizontal="left" vertical="top" wrapText="1"/>
    </xf>
    <xf numFmtId="0" fontId="91" fillId="15" borderId="161" xfId="0" applyFont="1" applyFill="1" applyBorder="1" applyAlignment="1">
      <alignment horizontal="left" vertical="top" wrapText="1"/>
    </xf>
    <xf numFmtId="0" fontId="91" fillId="15" borderId="162" xfId="0" applyFont="1" applyFill="1" applyBorder="1" applyAlignment="1">
      <alignment horizontal="left" vertical="top" wrapText="1"/>
    </xf>
    <xf numFmtId="0" fontId="80" fillId="35" borderId="0" xfId="0" applyFont="1" applyFill="1" applyAlignment="1">
      <alignment horizontal="center" vertical="center" wrapText="1"/>
    </xf>
    <xf numFmtId="0" fontId="80" fillId="37" borderId="0" xfId="0" applyFont="1" applyFill="1" applyAlignment="1">
      <alignment horizontal="center" vertical="center"/>
    </xf>
    <xf numFmtId="0" fontId="79" fillId="36" borderId="0" xfId="0" applyFont="1" applyFill="1" applyBorder="1" applyAlignment="1">
      <alignment horizontal="center"/>
    </xf>
    <xf numFmtId="0" fontId="80" fillId="19" borderId="0" xfId="0" applyFont="1" applyFill="1" applyAlignment="1">
      <alignment horizontal="left" vertical="center"/>
    </xf>
    <xf numFmtId="0" fontId="111" fillId="24" borderId="0" xfId="0" applyFont="1" applyFill="1" applyAlignment="1">
      <alignment horizontal="center" vertical="center"/>
    </xf>
    <xf numFmtId="0" fontId="84" fillId="22" borderId="144" xfId="67" applyFont="1" applyBorder="1" applyAlignment="1">
      <alignment horizontal="center" vertical="center"/>
    </xf>
    <xf numFmtId="0" fontId="84" fillId="22" borderId="145" xfId="67" applyFont="1" applyBorder="1" applyAlignment="1">
      <alignment horizontal="center" vertical="center"/>
    </xf>
    <xf numFmtId="0" fontId="84" fillId="22" borderId="146" xfId="67" applyFont="1" applyBorder="1" applyAlignment="1">
      <alignment horizontal="center" vertical="center"/>
    </xf>
    <xf numFmtId="0" fontId="13" fillId="22" borderId="144" xfId="67" applyFont="1" applyBorder="1" applyAlignment="1">
      <alignment horizontal="left" vertical="center"/>
    </xf>
    <xf numFmtId="0" fontId="13" fillId="22" borderId="145" xfId="67" applyFont="1" applyBorder="1" applyAlignment="1">
      <alignment horizontal="left" vertical="center"/>
    </xf>
    <xf numFmtId="0" fontId="13" fillId="22" borderId="146" xfId="67" applyFont="1" applyBorder="1" applyAlignment="1">
      <alignment horizontal="left" vertical="center"/>
    </xf>
    <xf numFmtId="0" fontId="38" fillId="22" borderId="144" xfId="67" applyFont="1" applyBorder="1" applyAlignment="1">
      <alignment horizontal="center" vertical="center"/>
    </xf>
    <xf numFmtId="0" fontId="38" fillId="22" borderId="145" xfId="67" applyFont="1" applyBorder="1" applyAlignment="1">
      <alignment horizontal="center" vertical="center"/>
    </xf>
    <xf numFmtId="0" fontId="38" fillId="22" borderId="146" xfId="67" applyFont="1" applyBorder="1" applyAlignment="1">
      <alignment horizontal="center" vertical="center"/>
    </xf>
    <xf numFmtId="0" fontId="39" fillId="22" borderId="147" xfId="67" applyFont="1" applyBorder="1" applyAlignment="1">
      <alignment horizontal="center" vertical="center"/>
    </xf>
    <xf numFmtId="0" fontId="39" fillId="22" borderId="148" xfId="67" applyFont="1" applyBorder="1" applyAlignment="1">
      <alignment horizontal="center" vertical="center"/>
    </xf>
    <xf numFmtId="0" fontId="39" fillId="22" borderId="149" xfId="67" applyFont="1" applyBorder="1" applyAlignment="1">
      <alignment horizontal="center" vertical="center"/>
    </xf>
    <xf numFmtId="0" fontId="88" fillId="23" borderId="0" xfId="0" applyFont="1" applyFill="1" applyBorder="1" applyAlignment="1">
      <alignment horizontal="center" vertical="center"/>
    </xf>
    <xf numFmtId="0" fontId="88" fillId="12" borderId="0" xfId="0" applyFont="1" applyFill="1" applyBorder="1" applyAlignment="1">
      <alignment horizontal="center" vertical="center"/>
    </xf>
    <xf numFmtId="0" fontId="91" fillId="15" borderId="0" xfId="0" applyFont="1" applyFill="1" applyBorder="1" applyAlignment="1">
      <alignment horizontal="center" vertical="center"/>
    </xf>
    <xf numFmtId="0" fontId="85" fillId="22" borderId="144" xfId="67" applyFont="1" applyBorder="1" applyAlignment="1">
      <alignment horizontal="center" vertical="center"/>
    </xf>
    <xf numFmtId="0" fontId="85" fillId="22" borderId="145" xfId="67" applyFont="1" applyBorder="1" applyAlignment="1">
      <alignment horizontal="center" vertical="center"/>
    </xf>
    <xf numFmtId="0" fontId="85" fillId="22" borderId="146" xfId="67" applyFont="1" applyBorder="1" applyAlignment="1">
      <alignment horizontal="center" vertical="center"/>
    </xf>
    <xf numFmtId="0" fontId="13" fillId="15" borderId="144" xfId="0" applyFont="1" applyFill="1" applyBorder="1" applyAlignment="1">
      <alignment horizontal="center" vertical="top" wrapText="1"/>
    </xf>
    <xf numFmtId="0" fontId="13" fillId="15" borderId="145" xfId="0" applyFont="1" applyFill="1" applyBorder="1" applyAlignment="1">
      <alignment horizontal="center" vertical="top" wrapText="1"/>
    </xf>
    <xf numFmtId="0" fontId="13" fillId="15" borderId="146" xfId="0" applyFont="1" applyFill="1" applyBorder="1" applyAlignment="1">
      <alignment horizontal="center" vertical="top" wrapText="1"/>
    </xf>
    <xf numFmtId="0" fontId="13" fillId="15" borderId="143" xfId="0" applyFont="1" applyFill="1" applyBorder="1" applyAlignment="1">
      <alignment horizontal="center" vertical="top" wrapText="1"/>
    </xf>
    <xf numFmtId="0" fontId="13" fillId="15" borderId="0" xfId="0" applyFont="1" applyFill="1" applyBorder="1" applyAlignment="1">
      <alignment horizontal="center" vertical="top" wrapText="1"/>
    </xf>
    <xf numFmtId="0" fontId="13" fillId="15" borderId="150" xfId="0" applyFont="1" applyFill="1" applyBorder="1" applyAlignment="1">
      <alignment horizontal="center" vertical="top" wrapText="1"/>
    </xf>
    <xf numFmtId="0" fontId="13" fillId="15" borderId="147" xfId="0" applyFont="1" applyFill="1" applyBorder="1" applyAlignment="1">
      <alignment horizontal="center" vertical="top" wrapText="1"/>
    </xf>
    <xf numFmtId="0" fontId="13" fillId="15" borderId="148" xfId="0" applyFont="1" applyFill="1" applyBorder="1" applyAlignment="1">
      <alignment horizontal="center" vertical="top" wrapText="1"/>
    </xf>
    <xf numFmtId="0" fontId="13" fillId="15" borderId="149" xfId="0" applyFont="1" applyFill="1" applyBorder="1" applyAlignment="1">
      <alignment horizontal="center" vertical="top" wrapText="1"/>
    </xf>
    <xf numFmtId="0" fontId="86" fillId="22" borderId="144" xfId="67" applyFont="1" applyBorder="1" applyAlignment="1">
      <alignment horizontal="center" vertical="center"/>
    </xf>
    <xf numFmtId="0" fontId="86" fillId="22" borderId="145" xfId="67" applyFont="1" applyBorder="1" applyAlignment="1">
      <alignment horizontal="center" vertical="center"/>
    </xf>
    <xf numFmtId="0" fontId="86" fillId="22" borderId="146" xfId="67" applyFont="1" applyBorder="1" applyAlignment="1">
      <alignment horizontal="center" vertical="center"/>
    </xf>
    <xf numFmtId="0" fontId="27" fillId="12" borderId="0" xfId="0" applyFont="1" applyFill="1" applyBorder="1" applyAlignment="1">
      <alignment horizontal="center" vertical="center"/>
    </xf>
    <xf numFmtId="0" fontId="102" fillId="12" borderId="0" xfId="0" applyFont="1" applyFill="1" applyBorder="1" applyAlignment="1">
      <alignment horizontal="left" vertical="center" wrapText="1"/>
    </xf>
    <xf numFmtId="0" fontId="80" fillId="38" borderId="0" xfId="0" applyFont="1" applyFill="1" applyAlignment="1">
      <alignment horizontal="center" vertical="center" wrapText="1"/>
    </xf>
    <xf numFmtId="0" fontId="13" fillId="11" borderId="0" xfId="0" applyFont="1" applyFill="1" applyBorder="1" applyAlignment="1">
      <alignment horizontal="left" vertical="center" wrapText="1"/>
    </xf>
    <xf numFmtId="0" fontId="100" fillId="15" borderId="153" xfId="0" applyFont="1" applyFill="1" applyBorder="1" applyAlignment="1">
      <alignment horizontal="center" vertical="center"/>
    </xf>
    <xf numFmtId="0" fontId="100" fillId="15" borderId="154" xfId="0" applyFont="1" applyFill="1" applyBorder="1" applyAlignment="1">
      <alignment horizontal="center" vertical="center"/>
    </xf>
    <xf numFmtId="0" fontId="100" fillId="15" borderId="155" xfId="0" applyFont="1" applyFill="1" applyBorder="1" applyAlignment="1">
      <alignment horizontal="center" vertical="center"/>
    </xf>
    <xf numFmtId="0" fontId="100" fillId="15" borderId="21" xfId="0" applyFont="1" applyFill="1" applyBorder="1" applyAlignment="1">
      <alignment horizontal="center" vertical="center"/>
    </xf>
    <xf numFmtId="0" fontId="100" fillId="15" borderId="0" xfId="0" applyFont="1" applyFill="1" applyBorder="1" applyAlignment="1">
      <alignment horizontal="center" vertical="center"/>
    </xf>
    <xf numFmtId="0" fontId="100" fillId="15" borderId="32" xfId="0" applyFont="1" applyFill="1" applyBorder="1" applyAlignment="1">
      <alignment horizontal="center" vertical="center"/>
    </xf>
    <xf numFmtId="0" fontId="13" fillId="13" borderId="0" xfId="0" applyFont="1" applyFill="1" applyBorder="1" applyAlignment="1">
      <alignment horizontal="left" vertical="center"/>
    </xf>
    <xf numFmtId="0" fontId="13" fillId="13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vertical="center" wrapText="1"/>
    </xf>
    <xf numFmtId="0" fontId="91" fillId="44" borderId="0" xfId="0" applyFont="1" applyFill="1" applyBorder="1" applyAlignment="1">
      <alignment horizontal="center" vertical="center"/>
    </xf>
    <xf numFmtId="2" fontId="92" fillId="15" borderId="24" xfId="0" applyNumberFormat="1" applyFont="1" applyFill="1" applyBorder="1" applyAlignment="1">
      <alignment horizontal="center" vertical="center" wrapText="1"/>
    </xf>
    <xf numFmtId="0" fontId="92" fillId="15" borderId="33" xfId="0" applyFont="1" applyFill="1" applyBorder="1" applyAlignment="1">
      <alignment horizontal="center" vertical="center" wrapText="1"/>
    </xf>
    <xf numFmtId="0" fontId="92" fillId="15" borderId="34" xfId="0" applyFont="1" applyFill="1" applyBorder="1" applyAlignment="1">
      <alignment horizontal="center" vertical="center" wrapText="1"/>
    </xf>
    <xf numFmtId="0" fontId="17" fillId="23" borderId="0" xfId="0" applyFont="1" applyFill="1" applyBorder="1" applyAlignment="1">
      <alignment horizontal="center" vertical="center"/>
    </xf>
    <xf numFmtId="0" fontId="13" fillId="25" borderId="0" xfId="0" applyFont="1" applyFill="1" applyBorder="1" applyAlignment="1">
      <alignment horizontal="left" vertical="center"/>
    </xf>
    <xf numFmtId="0" fontId="13" fillId="25" borderId="0" xfId="0" applyFont="1" applyFill="1" applyBorder="1" applyAlignment="1">
      <alignment vertical="center"/>
    </xf>
    <xf numFmtId="0" fontId="13" fillId="37" borderId="0" xfId="0" applyFont="1" applyFill="1" applyBorder="1" applyAlignment="1">
      <alignment horizontal="left" vertical="center"/>
    </xf>
    <xf numFmtId="0" fontId="105" fillId="10" borderId="0" xfId="0" applyFont="1" applyFill="1" applyAlignment="1">
      <alignment horizontal="left" vertical="center" wrapText="1"/>
    </xf>
    <xf numFmtId="0" fontId="112" fillId="25" borderId="0" xfId="0" applyFont="1" applyFill="1" applyAlignment="1">
      <alignment horizontal="center" vertical="center"/>
    </xf>
    <xf numFmtId="0" fontId="112" fillId="25" borderId="0" xfId="0" applyFont="1" applyFill="1" applyAlignment="1">
      <alignment horizontal="left" vertical="center"/>
    </xf>
    <xf numFmtId="0" fontId="131" fillId="15" borderId="73" xfId="102" applyFont="1" applyFill="1" applyBorder="1" applyAlignment="1">
      <alignment horizontal="center"/>
    </xf>
    <xf numFmtId="0" fontId="131" fillId="15" borderId="75" xfId="102" applyFont="1" applyFill="1" applyBorder="1" applyAlignment="1">
      <alignment horizontal="center"/>
    </xf>
    <xf numFmtId="0" fontId="131" fillId="15" borderId="73" xfId="102" applyFont="1" applyFill="1" applyBorder="1" applyAlignment="1">
      <alignment vertical="center"/>
    </xf>
    <xf numFmtId="0" fontId="131" fillId="15" borderId="75" xfId="102" applyFont="1" applyFill="1" applyBorder="1" applyAlignment="1">
      <alignment vertical="center"/>
    </xf>
    <xf numFmtId="0" fontId="130" fillId="41" borderId="0" xfId="102" applyFont="1" applyFill="1" applyBorder="1" applyAlignment="1">
      <alignment horizontal="center"/>
    </xf>
    <xf numFmtId="0" fontId="131" fillId="15" borderId="151" xfId="102" applyFont="1" applyFill="1" applyBorder="1" applyAlignment="1">
      <alignment horizontal="center"/>
    </xf>
    <xf numFmtId="0" fontId="131" fillId="15" borderId="152" xfId="102" applyFont="1" applyFill="1" applyBorder="1" applyAlignment="1">
      <alignment horizontal="center"/>
    </xf>
    <xf numFmtId="0" fontId="132" fillId="40" borderId="173" xfId="102" applyFont="1" applyFill="1" applyBorder="1" applyAlignment="1">
      <alignment horizontal="center" vertical="center" wrapText="1" shrinkToFit="1"/>
    </xf>
    <xf numFmtId="0" fontId="132" fillId="40" borderId="174" xfId="102" applyFont="1" applyFill="1" applyBorder="1" applyAlignment="1">
      <alignment horizontal="center" vertical="center" wrapText="1" shrinkToFit="1"/>
    </xf>
    <xf numFmtId="0" fontId="136" fillId="42" borderId="151" xfId="102" applyFont="1" applyFill="1" applyBorder="1" applyAlignment="1">
      <alignment horizontal="center"/>
    </xf>
    <xf numFmtId="0" fontId="136" fillId="42" borderId="14" xfId="102" applyFont="1" applyFill="1" applyBorder="1" applyAlignment="1">
      <alignment horizontal="center"/>
    </xf>
    <xf numFmtId="0" fontId="136" fillId="42" borderId="152" xfId="102" applyFont="1" applyFill="1" applyBorder="1" applyAlignment="1">
      <alignment horizontal="center"/>
    </xf>
    <xf numFmtId="0" fontId="136" fillId="41" borderId="166" xfId="102" applyFont="1" applyFill="1" applyBorder="1" applyAlignment="1">
      <alignment horizontal="center"/>
    </xf>
    <xf numFmtId="0" fontId="136" fillId="41" borderId="13" xfId="102" applyFont="1" applyFill="1" applyBorder="1" applyAlignment="1">
      <alignment horizontal="center"/>
    </xf>
    <xf numFmtId="0" fontId="136" fillId="41" borderId="167" xfId="102" applyFont="1" applyFill="1" applyBorder="1" applyAlignment="1">
      <alignment horizontal="center"/>
    </xf>
    <xf numFmtId="0" fontId="35" fillId="30" borderId="0" xfId="0" applyFont="1" applyFill="1" applyAlignment="1">
      <alignment horizontal="left"/>
    </xf>
  </cellXfs>
  <cellStyles count="105">
    <cellStyle name="20% - ส่วนที่ถูกเน้น3" xfId="1" builtinId="38"/>
    <cellStyle name="20% - ส่วนที่ถูกเน้น5" xfId="16" builtinId="46"/>
    <cellStyle name="20% - ส่วนที่ถูกเน้น6" xfId="2" builtinId="50"/>
    <cellStyle name="40% - ส่วนที่ถูกเน้น2" xfId="3" builtinId="35"/>
    <cellStyle name="40% - ส่วนที่ถูกเน้น3" xfId="4" builtinId="39"/>
    <cellStyle name="40% - ส่วนที่ถูกเน้น6" xfId="5" builtinId="51"/>
    <cellStyle name="Comma" xfId="104" builtinId="3"/>
    <cellStyle name="Followed Hyperlink" xfId="11" builtinId="9" hidden="1"/>
    <cellStyle name="Followed Hyperlink" xfId="13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Hyperlink" xfId="10" builtinId="8" hidden="1"/>
    <cellStyle name="Hyperlink" xfId="12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Normal" xfId="0" builtinId="0"/>
    <cellStyle name="Normal 2" xfId="101"/>
    <cellStyle name="Normal 3" xfId="102"/>
    <cellStyle name="Normal 3 2" xfId="103"/>
    <cellStyle name="ข้อความอธิบาย" xfId="15" builtinId="53"/>
    <cellStyle name="ดี" xfId="14" builtinId="26"/>
    <cellStyle name="ป้อนค่า" xfId="8" builtinId="20"/>
    <cellStyle name="ป้อนค่า 2" xfId="100"/>
    <cellStyle name="ปานกลาง" xfId="67" builtinId="28"/>
    <cellStyle name="หมายเหตุ" xfId="9" builtinId="10"/>
    <cellStyle name="หมายเหตุ 2" xfId="99"/>
    <cellStyle name="หัวเรื่อง 2" xfId="6" builtinId="17"/>
    <cellStyle name="หัวเรื่อง 3" xfId="7" builtinId="18"/>
    <cellStyle name="หัวเรื่อง 3 2" xfId="9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79D53"/>
      <color rgb="FFCC00FF"/>
      <color rgb="FF008000"/>
      <color rgb="FFCC0099"/>
      <color rgb="FFFF1D78"/>
      <color rgb="FFA8C36B"/>
      <color rgb="FF1DA38D"/>
      <color rgb="FFF8EDEC"/>
      <color rgb="FFCC0066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dobe Hebrew" panose="02040503050201020203" pitchFamily="18" charset="-79"/>
                <a:ea typeface="+mn-ea"/>
                <a:cs typeface="Adobe Hebrew" panose="02040503050201020203" pitchFamily="18" charset="-79"/>
              </a:defRPr>
            </a:pPr>
            <a:r>
              <a:rPr lang="en-US" sz="1800" b="1" i="0" baseline="0">
                <a:solidFill>
                  <a:schemeClr val="tx1">
                    <a:lumMod val="75000"/>
                    <a:lumOff val="25000"/>
                  </a:schemeClr>
                </a:solidFill>
                <a:effectLst/>
                <a:latin typeface="Adobe Hebrew" panose="02040503050201020203" pitchFamily="18" charset="-79"/>
                <a:cs typeface="Adobe Hebrew" panose="02040503050201020203" pitchFamily="18" charset="-79"/>
              </a:rPr>
              <a:t>Community Radar Diagram</a:t>
            </a:r>
            <a:endParaRPr lang="th-TH">
              <a:solidFill>
                <a:schemeClr val="tx1">
                  <a:lumMod val="75000"/>
                  <a:lumOff val="25000"/>
                </a:schemeClr>
              </a:solidFill>
              <a:effectLst/>
              <a:latin typeface="Adobe Hebrew" panose="02040503050201020203" pitchFamily="18" charset="-79"/>
            </a:endParaRPr>
          </a:p>
        </c:rich>
      </c:tx>
      <c:layout>
        <c:manualLayout>
          <c:xMode val="edge"/>
          <c:yMode val="edge"/>
          <c:x val="0.34485795582598938"/>
          <c:y val="0.87538349235969326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5834108518154314"/>
          <c:y val="0.10809147745418854"/>
          <c:w val="0.47900222728680092"/>
          <c:h val="0.78381704509162298"/>
        </c:manualLayout>
      </c:layout>
      <c:radarChart>
        <c:radarStyle val="marker"/>
        <c:varyColors val="0"/>
        <c:ser>
          <c:idx val="0"/>
          <c:order val="0"/>
          <c:tx>
            <c:strRef>
              <c:f>'inputData(1)'!$A$13</c:f>
              <c:strCache>
                <c:ptCount val="1"/>
                <c:pt idx="0">
                  <c:v>ข้อมูล จปฐ.</c:v>
                </c:pt>
              </c:strCache>
            </c:strRef>
          </c:tx>
          <c:spPr>
            <a:ln w="34925" cap="rnd">
              <a:solidFill>
                <a:srgbClr val="FF6699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6699"/>
              </a:soli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EAE-4313-A595-0BFDA47C0925}"/>
              </c:ext>
            </c:extLst>
          </c:dPt>
          <c:dLbls>
            <c:dLbl>
              <c:idx val="0"/>
              <c:layout>
                <c:manualLayout>
                  <c:x val="7.2097013741690821E-2"/>
                  <c:y val="-0.12505478462281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AE-4313-A595-0BFDA47C0925}"/>
                </c:ext>
              </c:extLst>
            </c:dLbl>
            <c:dLbl>
              <c:idx val="1"/>
              <c:layout>
                <c:manualLayout>
                  <c:x val="3.6048506870845411E-2"/>
                  <c:y val="6.8426202906822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5E1-4F08-942D-52D400971ED1}"/>
                </c:ext>
              </c:extLst>
            </c:dLbl>
            <c:dLbl>
              <c:idx val="2"/>
              <c:layout>
                <c:manualLayout>
                  <c:x val="0.10670358033770241"/>
                  <c:y val="4.95500090014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5E1-4F08-942D-52D400971ED1}"/>
                </c:ext>
              </c:extLst>
            </c:dLbl>
            <c:dLbl>
              <c:idx val="3"/>
              <c:layout>
                <c:manualLayout>
                  <c:x val="-5.1909849894017389E-2"/>
                  <c:y val="2.5954766619829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5E1-4F08-942D-52D400971ED1}"/>
                </c:ext>
              </c:extLst>
            </c:dLbl>
            <c:dLbl>
              <c:idx val="4"/>
              <c:layout>
                <c:manualLayout>
                  <c:x val="-4.0374327695346858E-2"/>
                  <c:y val="-3.77523878106606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5E1-4F08-942D-52D40097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C0099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'inputData(1)'!$B$13:$F$13</c:f>
              <c:numCache>
                <c:formatCode>0.00</c:formatCode>
                <c:ptCount val="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EAE-4313-A595-0BFDA47C0925}"/>
            </c:ext>
          </c:extLst>
        </c:ser>
        <c:ser>
          <c:idx val="1"/>
          <c:order val="1"/>
          <c:tx>
            <c:strRef>
              <c:f>'inputData(1)'!$A$14</c:f>
              <c:strCache>
                <c:ptCount val="1"/>
                <c:pt idx="0">
                  <c:v>ข้อมูล กชช.2ค </c:v>
                </c:pt>
              </c:strCache>
            </c:strRef>
          </c:tx>
          <c:spPr>
            <a:ln w="34925" cap="rnd">
              <a:solidFill>
                <a:srgbClr val="7030A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7030A0"/>
              </a:solidFill>
              <a:ln w="9525">
                <a:solidFill>
                  <a:srgbClr val="7030A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3.6048506870845411E-2"/>
                  <c:y val="-1.415714542899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5E1-4F08-942D-52D400971ED1}"/>
                </c:ext>
              </c:extLst>
            </c:dLbl>
            <c:dLbl>
              <c:idx val="1"/>
              <c:layout>
                <c:manualLayout>
                  <c:x val="5.1909849894017389E-2"/>
                  <c:y val="7.0785727144988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5E1-4F08-942D-52D400971ED1}"/>
                </c:ext>
              </c:extLst>
            </c:dLbl>
            <c:dLbl>
              <c:idx val="2"/>
              <c:layout>
                <c:manualLayout>
                  <c:x val="2.0187163847673429E-2"/>
                  <c:y val="-5.1909533239658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5E1-4F08-942D-52D400971ED1}"/>
                </c:ext>
              </c:extLst>
            </c:dLbl>
            <c:dLbl>
              <c:idx val="3"/>
              <c:layout>
                <c:manualLayout>
                  <c:x val="-4.902596934434976E-2"/>
                  <c:y val="-1.1797621190831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5E1-4F08-942D-52D400971ED1}"/>
                </c:ext>
              </c:extLst>
            </c:dLbl>
            <c:dLbl>
              <c:idx val="4"/>
              <c:layout>
                <c:manualLayout>
                  <c:x val="-4.1816267970180676E-2"/>
                  <c:y val="-6.6066678668656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5E1-4F08-942D-52D40097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'inputData(1)'!$B$14:$F$14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0E-4B06-8C91-C41DD54629A0}"/>
            </c:ext>
          </c:extLst>
        </c:ser>
        <c:ser>
          <c:idx val="2"/>
          <c:order val="2"/>
          <c:tx>
            <c:strRef>
              <c:f>'inputData(1)'!$A$15</c:f>
              <c:strCache>
                <c:ptCount val="1"/>
                <c:pt idx="0">
                  <c:v>ข้อมูลอื่นๆ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5.3351790168851207E-2"/>
                  <c:y val="-4.4830960525159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5E1-4F08-942D-52D400971ED1}"/>
                </c:ext>
              </c:extLst>
            </c:dLbl>
            <c:dLbl>
              <c:idx val="1"/>
              <c:layout>
                <c:manualLayout>
                  <c:x val="2.8838805496676223E-2"/>
                  <c:y val="4.48309605251594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5E1-4F08-942D-52D400971ED1}"/>
                </c:ext>
              </c:extLst>
            </c:dLbl>
            <c:dLbl>
              <c:idx val="2"/>
              <c:layout>
                <c:manualLayout>
                  <c:x val="8.219059566552743E-2"/>
                  <c:y val="3.775238781066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5E1-4F08-942D-52D400971ED1}"/>
                </c:ext>
              </c:extLst>
            </c:dLbl>
            <c:dLbl>
              <c:idx val="3"/>
              <c:layout>
                <c:manualLayout>
                  <c:x val="-7.6422834566192269E-2"/>
                  <c:y val="1.651666966716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5E1-4F08-942D-52D400971ED1}"/>
                </c:ext>
              </c:extLst>
            </c:dLbl>
            <c:dLbl>
              <c:idx val="4"/>
              <c:layout>
                <c:manualLayout>
                  <c:x val="3.1722686046343963E-2"/>
                  <c:y val="-5.8988105954157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5E1-4F08-942D-52D400971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'inputData(1)'!$B$12:$F$12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'inputData(1)'!$B$15:$F$15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0E-4B06-8C91-C41DD5462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07136"/>
        <c:axId val="125333504"/>
      </c:radarChart>
      <c:catAx>
        <c:axId val="12530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b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defRPr>
            </a:pPr>
            <a:endParaRPr lang="th-TH"/>
          </a:p>
        </c:txPr>
        <c:crossAx val="125333504"/>
        <c:crosses val="autoZero"/>
        <c:auto val="0"/>
        <c:lblAlgn val="ctr"/>
        <c:lblOffset val="100"/>
        <c:noMultiLvlLbl val="0"/>
      </c:catAx>
      <c:valAx>
        <c:axId val="1253335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dobe Caslon Pro" panose="0205050205050A020403" pitchFamily="18" charset="0"/>
                <a:ea typeface="+mn-ea"/>
                <a:cs typeface="+mn-cs"/>
              </a:defRPr>
            </a:pPr>
            <a:endParaRPr lang="th-TH"/>
          </a:p>
        </c:txPr>
        <c:crossAx val="125307136"/>
        <c:crosses val="autoZero"/>
        <c:crossBetween val="between"/>
        <c:majorUnit val="0.5"/>
        <c:minorUnit val="0.1"/>
      </c:valAx>
      <c:spPr>
        <a:noFill/>
        <a:ln>
          <a:noFill/>
        </a:ln>
        <a:effectLst/>
      </c:spPr>
    </c:plotArea>
    <c:legend>
      <c:legendPos val="t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H Chakra Petch" panose="02000506000000020004" pitchFamily="2" charset="-34"/>
              <a:ea typeface="+mn-ea"/>
              <a:cs typeface="TH Chakra Petch" panose="02000506000000020004" pitchFamily="2" charset="-34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000000000000111" l="0.70000000000000107" r="0.70000000000000107" t="0.75000000000000111" header="0.30000000000000004" footer="0.3000000000000000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title>
      <c:tx>
        <c:rich>
          <a:bodyPr/>
          <a:lstStyle/>
          <a:p>
            <a:pPr>
              <a:defRPr sz="2400">
                <a:solidFill>
                  <a:schemeClr val="tx1">
                    <a:lumMod val="85000"/>
                    <a:lumOff val="15000"/>
                  </a:schemeClr>
                </a:solidFill>
                <a:latin typeface="LilyUPC" panose="020B0604020202020204" pitchFamily="34" charset="-34"/>
                <a:cs typeface="LilyUPC" panose="020B0604020202020204" pitchFamily="34" charset="-34"/>
              </a:defRPr>
            </a:pPr>
            <a:r>
              <a:rPr lang="en-US" sz="1800">
                <a:solidFill>
                  <a:schemeClr val="tx1">
                    <a:lumMod val="75000"/>
                    <a:lumOff val="25000"/>
                  </a:schemeClr>
                </a:solidFill>
                <a:latin typeface="Adobe Hebrew" panose="02040503050201020203" pitchFamily="18" charset="-79"/>
                <a:cs typeface="Adobe Hebrew" panose="02040503050201020203" pitchFamily="18" charset="-79"/>
              </a:rPr>
              <a:t>Community Radar Analysis</a:t>
            </a:r>
            <a:endParaRPr lang="th-TH" sz="1800">
              <a:solidFill>
                <a:schemeClr val="tx1">
                  <a:lumMod val="75000"/>
                  <a:lumOff val="25000"/>
                </a:schemeClr>
              </a:solidFill>
              <a:latin typeface="Adobe Hebrew" panose="02040503050201020203" pitchFamily="18" charset="-79"/>
              <a:cs typeface="LilyUPC" panose="020B0604020202020204" pitchFamily="34" charset="-34"/>
            </a:endParaRPr>
          </a:p>
        </c:rich>
      </c:tx>
      <c:layout>
        <c:manualLayout>
          <c:xMode val="edge"/>
          <c:yMode val="edge"/>
          <c:x val="0.32786244374083162"/>
          <c:y val="0.9025446403086131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174012601696905"/>
          <c:y val="8.0443295266455606E-2"/>
          <c:w val="0.48013874622615882"/>
          <c:h val="0.89556684424996269"/>
        </c:manualLayout>
      </c:layout>
      <c:radarChart>
        <c:radarStyle val="marker"/>
        <c:varyColors val="0"/>
        <c:ser>
          <c:idx val="0"/>
          <c:order val="0"/>
          <c:dLbls>
            <c:dLbl>
              <c:idx val="0"/>
              <c:layout>
                <c:manualLayout>
                  <c:x val="2.9899848349767E-2"/>
                  <c:y val="4.6828437633035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07B-4364-B419-F70767DCFA63}"/>
                </c:ext>
              </c:extLst>
            </c:dLbl>
            <c:dLbl>
              <c:idx val="1"/>
              <c:layout>
                <c:manualLayout>
                  <c:x val="-3.2618016381564002E-2"/>
                  <c:y val="-6.38569604086845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07B-4364-B419-F70767DCFA63}"/>
                </c:ext>
              </c:extLst>
            </c:dLbl>
            <c:dLbl>
              <c:idx val="2"/>
              <c:layout>
                <c:manualLayout>
                  <c:x val="-2.7181680317970008E-3"/>
                  <c:y val="-5.7471264367816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07B-4364-B419-F70767DCFA63}"/>
                </c:ext>
              </c:extLst>
            </c:dLbl>
            <c:dLbl>
              <c:idx val="3"/>
              <c:layout>
                <c:manualLayout>
                  <c:x val="2.8731411696517467E-2"/>
                  <c:y val="1.6333014965407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07B-4364-B419-F70767DCFA63}"/>
                </c:ext>
              </c:extLst>
            </c:dLbl>
            <c:dLbl>
              <c:idx val="4"/>
              <c:layout>
                <c:manualLayout>
                  <c:x val="4.892702457234601E-2"/>
                  <c:y val="-1.2771392081736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07B-4364-B419-F70767DCFA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'inputData(1)'!$B$33:$F$33</c:f>
              <c:strCache>
                <c:ptCount val="5"/>
                <c:pt idx="0">
                  <c:v>การพัฒนาด้านอาชีพ</c:v>
                </c:pt>
                <c:pt idx="1">
                  <c:v>การจัดการทุนชุมชน</c:v>
                </c:pt>
                <c:pt idx="2">
                  <c:v>การจัดการความเสี่ยงชุมชน</c:v>
                </c:pt>
                <c:pt idx="3">
                  <c:v>การแก้ปัญหาความยากจน</c:v>
                </c:pt>
                <c:pt idx="4">
                  <c:v>การบริหารจัดการชุมชน</c:v>
                </c:pt>
              </c:strCache>
            </c:strRef>
          </c:cat>
          <c:val>
            <c:numRef>
              <c:f>'inputData(1)'!$B$34:$F$34</c:f>
              <c:numCache>
                <c:formatCode>0.00</c:formatCode>
                <c:ptCount val="5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07B-4364-B419-F70767DC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071552"/>
        <c:axId val="152077440"/>
      </c:radarChart>
      <c:catAx>
        <c:axId val="15207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defRPr>
            </a:pPr>
            <a:endParaRPr lang="th-TH"/>
          </a:p>
        </c:txPr>
        <c:crossAx val="152077440"/>
        <c:crosses val="autoZero"/>
        <c:auto val="0"/>
        <c:lblAlgn val="ctr"/>
        <c:lblOffset val="100"/>
        <c:noMultiLvlLbl val="0"/>
      </c:catAx>
      <c:valAx>
        <c:axId val="152077440"/>
        <c:scaling>
          <c:orientation val="minMax"/>
          <c:max val="3"/>
          <c:min val="0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th-TH"/>
          </a:p>
        </c:txPr>
        <c:crossAx val="15207155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th-TH"/>
    </a:p>
  </c:txPr>
  <c:printSettings>
    <c:headerFooter/>
    <c:pageMargins b="0.75000000000000111" l="0.70000000000000107" r="0.70000000000000107" t="0.75000000000000111" header="0.30000000000000004" footer="0.3000000000000000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iagrams/_rels/data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14A73EA0-54AC-49D4-93C8-D07297C436EF}" type="doc">
      <dgm:prSet loTypeId="urn:microsoft.com/office/officeart/2005/8/layout/hList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2B2FF693-9099-4924-AC10-3784744D3788}">
      <dgm:prSet phldrT="[Text]"/>
      <dgm:spPr/>
      <dgm:t>
        <a:bodyPr/>
        <a:lstStyle/>
        <a:p>
          <a:r>
            <a:rPr lang="th-TH"/>
            <a:t>อาชีพ</a:t>
          </a:r>
          <a:endParaRPr lang="en-US"/>
        </a:p>
      </dgm:t>
    </dgm:pt>
    <dgm:pt modelId="{2B05F5C5-161B-45A8-936B-B0B24257488D}" type="parTrans" cxnId="{CC9FCC6A-F632-4C65-AD47-3869F8A26DB2}">
      <dgm:prSet/>
      <dgm:spPr/>
      <dgm:t>
        <a:bodyPr/>
        <a:lstStyle/>
        <a:p>
          <a:endParaRPr lang="en-US"/>
        </a:p>
      </dgm:t>
    </dgm:pt>
    <dgm:pt modelId="{C30A3176-3F89-407F-94CD-D8B40517584B}" type="sibTrans" cxnId="{CC9FCC6A-F632-4C65-AD47-3869F8A26DB2}">
      <dgm:prSet/>
      <dgm:spPr/>
      <dgm:t>
        <a:bodyPr/>
        <a:lstStyle/>
        <a:p>
          <a:endParaRPr lang="en-US"/>
        </a:p>
      </dgm:t>
    </dgm:pt>
    <dgm:pt modelId="{D682768F-033E-4A6D-A223-6A137954990A}">
      <dgm:prSet phldrT="[Text]"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ส่งเสริมการเลี้ยงปลา เลี้ยงกบ เลี้ยงไก่ เพื่อบริโภค</a:t>
          </a:r>
          <a:endParaRPr lang="en-US" sz="800">
            <a:cs typeface="+mj-cs"/>
          </a:endParaRPr>
        </a:p>
      </dgm:t>
    </dgm:pt>
    <dgm:pt modelId="{14E5B0FC-FC7D-4E5E-8A62-4B19BABA45FB}" type="parTrans" cxnId="{15C89881-8D6C-43F3-A0D4-6B9616FCB65F}">
      <dgm:prSet/>
      <dgm:spPr/>
      <dgm:t>
        <a:bodyPr/>
        <a:lstStyle/>
        <a:p>
          <a:endParaRPr lang="en-US"/>
        </a:p>
      </dgm:t>
    </dgm:pt>
    <dgm:pt modelId="{064ED67E-A775-4FD6-A5D6-C2488A2CA1B7}" type="sibTrans" cxnId="{15C89881-8D6C-43F3-A0D4-6B9616FCB65F}">
      <dgm:prSet/>
      <dgm:spPr/>
      <dgm:t>
        <a:bodyPr/>
        <a:lstStyle/>
        <a:p>
          <a:endParaRPr lang="en-US"/>
        </a:p>
      </dgm:t>
    </dgm:pt>
    <dgm:pt modelId="{6C326617-46A3-4A2B-8A16-63A518FC175C}">
      <dgm:prSet phldrT="[Text]"/>
      <dgm:spPr/>
      <dgm:t>
        <a:bodyPr/>
        <a:lstStyle/>
        <a:p>
          <a:r>
            <a:rPr lang="th-TH"/>
            <a:t>บริหารจัดการทุน</a:t>
          </a:r>
          <a:endParaRPr lang="en-US"/>
        </a:p>
      </dgm:t>
    </dgm:pt>
    <dgm:pt modelId="{91478B90-4100-4F35-9B44-C36B622952B3}" type="parTrans" cxnId="{C01A8ED9-2143-41A3-869A-231A8B84C92D}">
      <dgm:prSet/>
      <dgm:spPr/>
      <dgm:t>
        <a:bodyPr/>
        <a:lstStyle/>
        <a:p>
          <a:endParaRPr lang="en-US"/>
        </a:p>
      </dgm:t>
    </dgm:pt>
    <dgm:pt modelId="{3094EF9D-796B-4027-8792-10DF82FC1C09}" type="sibTrans" cxnId="{C01A8ED9-2143-41A3-869A-231A8B84C92D}">
      <dgm:prSet/>
      <dgm:spPr/>
      <dgm:t>
        <a:bodyPr/>
        <a:lstStyle/>
        <a:p>
          <a:endParaRPr lang="en-US"/>
        </a:p>
      </dgm:t>
    </dgm:pt>
    <dgm:pt modelId="{CC1E4932-6189-4C7C-999F-CC86D7AE640B}">
      <dgm:prSet phldrT="[Text]" custT="1"/>
      <dgm:spPr/>
      <dgm:t>
        <a:bodyPr/>
        <a:lstStyle/>
        <a:p>
          <a:r>
            <a:rPr lang="th-TH" sz="1200" b="0" i="0" u="none"/>
            <a:t>รณรงค์การออมทรัพย์</a:t>
          </a:r>
          <a:endParaRPr lang="en-US" sz="1200"/>
        </a:p>
      </dgm:t>
    </dgm:pt>
    <dgm:pt modelId="{C17959A0-48EA-4BCB-BAFA-6E8580763024}" type="parTrans" cxnId="{DBDD50BD-9060-4CB9-9A37-AB47988879F9}">
      <dgm:prSet/>
      <dgm:spPr/>
      <dgm:t>
        <a:bodyPr/>
        <a:lstStyle/>
        <a:p>
          <a:endParaRPr lang="en-US"/>
        </a:p>
      </dgm:t>
    </dgm:pt>
    <dgm:pt modelId="{1933F86A-5591-4B1E-AE14-09000D716871}" type="sibTrans" cxnId="{DBDD50BD-9060-4CB9-9A37-AB47988879F9}">
      <dgm:prSet/>
      <dgm:spPr/>
      <dgm:t>
        <a:bodyPr/>
        <a:lstStyle/>
        <a:p>
          <a:endParaRPr lang="en-US"/>
        </a:p>
      </dgm:t>
    </dgm:pt>
    <dgm:pt modelId="{09335521-4C4F-4295-9251-BC61BFB897CA}">
      <dgm:prSet phldrT="[Text]"/>
      <dgm:spPr/>
      <dgm:t>
        <a:bodyPr/>
        <a:lstStyle/>
        <a:p>
          <a:r>
            <a:rPr lang="th-TH"/>
            <a:t>ความเสี่ยงชุมชน</a:t>
          </a:r>
          <a:endParaRPr lang="en-US"/>
        </a:p>
      </dgm:t>
    </dgm:pt>
    <dgm:pt modelId="{EA58F9BE-9994-425C-87C0-A7ABE5B4A3A8}" type="parTrans" cxnId="{CC6CD100-854F-434D-99D7-65DB0EF1FF53}">
      <dgm:prSet/>
      <dgm:spPr/>
      <dgm:t>
        <a:bodyPr/>
        <a:lstStyle/>
        <a:p>
          <a:endParaRPr lang="en-US"/>
        </a:p>
      </dgm:t>
    </dgm:pt>
    <dgm:pt modelId="{6BDC3AFC-7908-47D2-8A4C-2D6A4007A6B0}" type="sibTrans" cxnId="{CC6CD100-854F-434D-99D7-65DB0EF1FF53}">
      <dgm:prSet/>
      <dgm:spPr/>
      <dgm:t>
        <a:bodyPr/>
        <a:lstStyle/>
        <a:p>
          <a:endParaRPr lang="en-US"/>
        </a:p>
      </dgm:t>
    </dgm:pt>
    <dgm:pt modelId="{6151FD06-DC6A-4952-BC77-C43C92583F20}">
      <dgm:prSet phldrT="[Text]" custT="1"/>
      <dgm:spPr/>
      <dgm:t>
        <a:bodyPr/>
        <a:lstStyle/>
        <a:p>
          <a:r>
            <a:rPr lang="th-TH" sz="800" b="0" i="0" u="none"/>
            <a:t>กิจกรรมบาเพ็ญสาธารณะประโยชน์ ปลูกต้นไม้ ในวันสาคัญ</a:t>
          </a:r>
          <a:endParaRPr lang="en-US" sz="800"/>
        </a:p>
      </dgm:t>
    </dgm:pt>
    <dgm:pt modelId="{80D6CAE8-8CD1-4B4C-8A6C-D71F56D7FA2A}" type="parTrans" cxnId="{507B6AEE-DC62-4AAA-8237-D3043DE33257}">
      <dgm:prSet/>
      <dgm:spPr/>
      <dgm:t>
        <a:bodyPr/>
        <a:lstStyle/>
        <a:p>
          <a:endParaRPr lang="en-US"/>
        </a:p>
      </dgm:t>
    </dgm:pt>
    <dgm:pt modelId="{A8907826-E2A5-4D4E-9764-989006FBE582}" type="sibTrans" cxnId="{507B6AEE-DC62-4AAA-8237-D3043DE33257}">
      <dgm:prSet/>
      <dgm:spPr/>
      <dgm:t>
        <a:bodyPr/>
        <a:lstStyle/>
        <a:p>
          <a:endParaRPr lang="en-US"/>
        </a:p>
      </dgm:t>
    </dgm:pt>
    <dgm:pt modelId="{12199C9F-E89D-4507-ABF8-97C4FE6DD1D2}">
      <dgm:prSet phldrT="[Text]" custT="1"/>
      <dgm:spPr/>
      <dgm:t>
        <a:bodyPr/>
        <a:lstStyle/>
        <a:p>
          <a:endParaRPr lang="en-US" sz="800"/>
        </a:p>
      </dgm:t>
    </dgm:pt>
    <dgm:pt modelId="{3AFFCBCD-4BBF-4BD4-8C15-2EEAA8FC2CE7}" type="parTrans" cxnId="{3D7FA4D6-BEC5-402F-8F3E-4E55E17DD792}">
      <dgm:prSet/>
      <dgm:spPr/>
      <dgm:t>
        <a:bodyPr/>
        <a:lstStyle/>
        <a:p>
          <a:endParaRPr lang="en-US"/>
        </a:p>
      </dgm:t>
    </dgm:pt>
    <dgm:pt modelId="{12F040F0-8623-4EEE-9F85-0DC93413D101}" type="sibTrans" cxnId="{3D7FA4D6-BEC5-402F-8F3E-4E55E17DD792}">
      <dgm:prSet/>
      <dgm:spPr/>
      <dgm:t>
        <a:bodyPr/>
        <a:lstStyle/>
        <a:p>
          <a:endParaRPr lang="en-US"/>
        </a:p>
      </dgm:t>
    </dgm:pt>
    <dgm:pt modelId="{2F9D3EF6-87C2-4E27-BC5E-F8CF81462703}">
      <dgm:prSet phldrT="[Text]"/>
      <dgm:spPr/>
      <dgm:t>
        <a:bodyPr/>
        <a:lstStyle/>
        <a:p>
          <a:r>
            <a:rPr lang="th-TH"/>
            <a:t>บริหารจัดการชุมชน</a:t>
          </a:r>
          <a:endParaRPr lang="en-US"/>
        </a:p>
      </dgm:t>
    </dgm:pt>
    <dgm:pt modelId="{242E1CA2-752A-40FD-BC00-597EAB5C7A86}" type="parTrans" cxnId="{BE11B542-C2FF-4449-A1BE-5FC44A67D6DC}">
      <dgm:prSet/>
      <dgm:spPr/>
      <dgm:t>
        <a:bodyPr/>
        <a:lstStyle/>
        <a:p>
          <a:endParaRPr lang="en-US"/>
        </a:p>
      </dgm:t>
    </dgm:pt>
    <dgm:pt modelId="{640281F1-8536-4868-8968-D840DA5BACA1}" type="sibTrans" cxnId="{BE11B542-C2FF-4449-A1BE-5FC44A67D6DC}">
      <dgm:prSet/>
      <dgm:spPr/>
      <dgm:t>
        <a:bodyPr/>
        <a:lstStyle/>
        <a:p>
          <a:endParaRPr lang="en-US"/>
        </a:p>
      </dgm:t>
    </dgm:pt>
    <dgm:pt modelId="{4E8A81CA-89A9-442B-92C5-7BA86B36CAD8}">
      <dgm:prSet phldrT="[Text]"/>
      <dgm:spPr/>
      <dgm:t>
        <a:bodyPr/>
        <a:lstStyle/>
        <a:p>
          <a:r>
            <a:rPr lang="th-TH"/>
            <a:t>ความยากจน</a:t>
          </a:r>
          <a:endParaRPr lang="en-US"/>
        </a:p>
      </dgm:t>
    </dgm:pt>
    <dgm:pt modelId="{C038BB39-B9D9-459D-9592-400188256C29}" type="parTrans" cxnId="{F0FE7426-B494-4042-969B-7D5172F1B16A}">
      <dgm:prSet/>
      <dgm:spPr/>
      <dgm:t>
        <a:bodyPr/>
        <a:lstStyle/>
        <a:p>
          <a:endParaRPr lang="en-US"/>
        </a:p>
      </dgm:t>
    </dgm:pt>
    <dgm:pt modelId="{AFAA1FE4-2E42-4AB0-8487-FF441C5C3267}" type="sibTrans" cxnId="{F0FE7426-B494-4042-969B-7D5172F1B16A}">
      <dgm:prSet/>
      <dgm:spPr/>
      <dgm:t>
        <a:bodyPr/>
        <a:lstStyle/>
        <a:p>
          <a:endParaRPr lang="en-US"/>
        </a:p>
      </dgm:t>
    </dgm:pt>
    <dgm:pt modelId="{C7687DDB-C500-45B5-AD9C-7FB04F9E882F}">
      <dgm:prSet custT="1"/>
      <dgm:spPr/>
      <dgm:t>
        <a:bodyPr/>
        <a:lstStyle/>
        <a:p>
          <a:r>
            <a:rPr lang="th-TH" sz="1200" b="0" i="0" u="none"/>
            <a:t>ส่งเสริมการปลูกผักสวนครัวรั้วกินได้</a:t>
          </a:r>
          <a:endParaRPr lang="en-US" sz="1200"/>
        </a:p>
      </dgm:t>
    </dgm:pt>
    <dgm:pt modelId="{1295CDC3-314F-4A2A-9AC3-CA9D727B3A33}" type="parTrans" cxnId="{D941D541-0F73-4B48-A37D-988F86EF34C8}">
      <dgm:prSet/>
      <dgm:spPr/>
      <dgm:t>
        <a:bodyPr/>
        <a:lstStyle/>
        <a:p>
          <a:endParaRPr lang="en-US"/>
        </a:p>
      </dgm:t>
    </dgm:pt>
    <dgm:pt modelId="{CE9A2A3B-345E-464B-A806-030E6FBD79D9}" type="sibTrans" cxnId="{D941D541-0F73-4B48-A37D-988F86EF34C8}">
      <dgm:prSet/>
      <dgm:spPr/>
      <dgm:t>
        <a:bodyPr/>
        <a:lstStyle/>
        <a:p>
          <a:endParaRPr lang="en-US"/>
        </a:p>
      </dgm:t>
    </dgm:pt>
    <dgm:pt modelId="{3206F347-9FEB-4145-8CDF-4474BDE17717}">
      <dgm:prSet custT="1"/>
      <dgm:spPr/>
      <dgm:t>
        <a:bodyPr/>
        <a:lstStyle/>
        <a:p>
          <a:r>
            <a:rPr lang="th-TH" sz="800" b="0" i="0" u="none"/>
            <a:t>กาจัดลูกน้ำยุงลาย</a:t>
          </a:r>
          <a:endParaRPr lang="en-US" sz="800"/>
        </a:p>
      </dgm:t>
    </dgm:pt>
    <dgm:pt modelId="{12707300-1164-4B20-A8DB-715F6BE3E597}" type="parTrans" cxnId="{41700F9E-E78B-4888-8B3F-45ADA75D0E3E}">
      <dgm:prSet/>
      <dgm:spPr/>
      <dgm:t>
        <a:bodyPr/>
        <a:lstStyle/>
        <a:p>
          <a:endParaRPr lang="en-US"/>
        </a:p>
      </dgm:t>
    </dgm:pt>
    <dgm:pt modelId="{1FBD220D-B32A-4954-9DA1-CD5CEBCC9501}" type="sibTrans" cxnId="{41700F9E-E78B-4888-8B3F-45ADA75D0E3E}">
      <dgm:prSet/>
      <dgm:spPr/>
      <dgm:t>
        <a:bodyPr/>
        <a:lstStyle/>
        <a:p>
          <a:endParaRPr lang="en-US"/>
        </a:p>
      </dgm:t>
    </dgm:pt>
    <dgm:pt modelId="{16C6C88F-46FF-4EF6-B1DF-1DBC81A6DD01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ถ่ายทอดภูมิปัญญาท้องถิ่น ด้านการทอเสื่อ</a:t>
          </a:r>
          <a:endParaRPr lang="th-TH" sz="800">
            <a:cs typeface="+mj-cs"/>
          </a:endParaRPr>
        </a:p>
      </dgm:t>
    </dgm:pt>
    <dgm:pt modelId="{B1603391-079D-4753-8FB5-C695FDDD4C5F}" type="parTrans" cxnId="{7A1106BC-09B8-4657-9348-A47F171E2607}">
      <dgm:prSet/>
      <dgm:spPr/>
      <dgm:t>
        <a:bodyPr/>
        <a:lstStyle/>
        <a:p>
          <a:endParaRPr lang="en-US"/>
        </a:p>
      </dgm:t>
    </dgm:pt>
    <dgm:pt modelId="{90473936-D37D-4E30-A0C0-888945F863F4}" type="sibTrans" cxnId="{7A1106BC-09B8-4657-9348-A47F171E2607}">
      <dgm:prSet/>
      <dgm:spPr/>
      <dgm:t>
        <a:bodyPr/>
        <a:lstStyle/>
        <a:p>
          <a:endParaRPr lang="en-US"/>
        </a:p>
      </dgm:t>
    </dgm:pt>
    <dgm:pt modelId="{B373A35D-B4CB-4575-9A96-838EA5404BEC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ส่งเสริมการใช้ปุ๋ยหมักชีวภาพ</a:t>
          </a:r>
          <a:endParaRPr lang="th-TH" sz="800">
            <a:cs typeface="+mj-cs"/>
          </a:endParaRPr>
        </a:p>
      </dgm:t>
    </dgm:pt>
    <dgm:pt modelId="{54CC0871-83B9-4D4B-845E-A4C558206FA6}" type="parTrans" cxnId="{954890F7-513B-4A2E-9C5F-3A82237B4619}">
      <dgm:prSet/>
      <dgm:spPr/>
      <dgm:t>
        <a:bodyPr/>
        <a:lstStyle/>
        <a:p>
          <a:endParaRPr lang="en-US"/>
        </a:p>
      </dgm:t>
    </dgm:pt>
    <dgm:pt modelId="{B47BB14A-7462-4F72-BD14-6735E13220C8}" type="sibTrans" cxnId="{954890F7-513B-4A2E-9C5F-3A82237B4619}">
      <dgm:prSet/>
      <dgm:spPr/>
      <dgm:t>
        <a:bodyPr/>
        <a:lstStyle/>
        <a:p>
          <a:endParaRPr lang="en-US"/>
        </a:p>
      </dgm:t>
    </dgm:pt>
    <dgm:pt modelId="{56A0871F-BDCB-4DBC-818F-104A4D3B0F31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ครงการสนับสนุนการทอเสื่อกก</a:t>
          </a:r>
          <a:endParaRPr lang="th-TH" sz="800">
            <a:cs typeface="+mj-cs"/>
          </a:endParaRPr>
        </a:p>
      </dgm:t>
    </dgm:pt>
    <dgm:pt modelId="{F76A216F-A4C6-4068-A2B9-436AA169AFE0}" type="parTrans" cxnId="{EADAACA4-619A-416E-AF89-F50B0EB5F534}">
      <dgm:prSet/>
      <dgm:spPr/>
      <dgm:t>
        <a:bodyPr/>
        <a:lstStyle/>
        <a:p>
          <a:endParaRPr lang="en-US"/>
        </a:p>
      </dgm:t>
    </dgm:pt>
    <dgm:pt modelId="{2F8DE776-5B94-4ECB-9070-A3D7224B4E6E}" type="sibTrans" cxnId="{EADAACA4-619A-416E-AF89-F50B0EB5F534}">
      <dgm:prSet/>
      <dgm:spPr/>
      <dgm:t>
        <a:bodyPr/>
        <a:lstStyle/>
        <a:p>
          <a:endParaRPr lang="en-US"/>
        </a:p>
      </dgm:t>
    </dgm:pt>
    <dgm:pt modelId="{829B22D1-3BA7-4E9A-BC3F-BCE60822E202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โครงการบ่อบาดาลเพื่อการเกษตร</a:t>
          </a:r>
          <a:endParaRPr lang="th-TH" sz="800">
            <a:cs typeface="+mj-cs"/>
          </a:endParaRPr>
        </a:p>
      </dgm:t>
    </dgm:pt>
    <dgm:pt modelId="{57F04888-D39E-438D-B9CA-9523F01121CE}" type="parTrans" cxnId="{DAD725B6-333A-4B5F-AF19-D4FE39B1F92D}">
      <dgm:prSet/>
      <dgm:spPr/>
      <dgm:t>
        <a:bodyPr/>
        <a:lstStyle/>
        <a:p>
          <a:endParaRPr lang="en-US"/>
        </a:p>
      </dgm:t>
    </dgm:pt>
    <dgm:pt modelId="{45AEBC3B-FA51-4D5E-877C-AC2E0639ABE5}" type="sibTrans" cxnId="{DAD725B6-333A-4B5F-AF19-D4FE39B1F92D}">
      <dgm:prSet/>
      <dgm:spPr/>
      <dgm:t>
        <a:bodyPr/>
        <a:lstStyle/>
        <a:p>
          <a:endParaRPr lang="en-US"/>
        </a:p>
      </dgm:t>
    </dgm:pt>
    <dgm:pt modelId="{44E487B5-8D03-4FF5-9A87-E6A9ADA88AF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ฝึกอบรมเสริมทักษะอาชีพให้แก่นักเรียนนักศึกษา</a:t>
          </a:r>
          <a:endParaRPr lang="th-TH" sz="800">
            <a:cs typeface="+mj-cs"/>
          </a:endParaRPr>
        </a:p>
      </dgm:t>
    </dgm:pt>
    <dgm:pt modelId="{261C5B23-9A86-44D5-AE17-C4D4E856D695}" type="parTrans" cxnId="{3616B062-89B5-4FEC-B1F1-37AC29D7692C}">
      <dgm:prSet/>
      <dgm:spPr/>
      <dgm:t>
        <a:bodyPr/>
        <a:lstStyle/>
        <a:p>
          <a:endParaRPr lang="en-US"/>
        </a:p>
      </dgm:t>
    </dgm:pt>
    <dgm:pt modelId="{33C4F04A-BE24-4AFA-B0B3-6A6071A579FC}" type="sibTrans" cxnId="{3616B062-89B5-4FEC-B1F1-37AC29D7692C}">
      <dgm:prSet/>
      <dgm:spPr/>
      <dgm:t>
        <a:bodyPr/>
        <a:lstStyle/>
        <a:p>
          <a:endParaRPr lang="en-US"/>
        </a:p>
      </dgm:t>
    </dgm:pt>
    <dgm:pt modelId="{59EDB946-65F6-4122-B314-F2AB9DC3FA72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ฝึกอบรมส่งเสริมการเรียนรู้เศรษฐกิจพอเพียง</a:t>
          </a:r>
          <a:endParaRPr lang="th-TH" sz="800">
            <a:cs typeface="+mj-cs"/>
          </a:endParaRPr>
        </a:p>
      </dgm:t>
    </dgm:pt>
    <dgm:pt modelId="{AFB9C1C1-719B-4206-BE43-7876D32557D8}" type="parTrans" cxnId="{992AE101-65F3-4A48-B90A-B4DA1A19BC68}">
      <dgm:prSet/>
      <dgm:spPr/>
      <dgm:t>
        <a:bodyPr/>
        <a:lstStyle/>
        <a:p>
          <a:endParaRPr lang="en-US"/>
        </a:p>
      </dgm:t>
    </dgm:pt>
    <dgm:pt modelId="{7EA724B9-0CA9-4206-B4CE-E047E48FCE79}" type="sibTrans" cxnId="{992AE101-65F3-4A48-B90A-B4DA1A19BC68}">
      <dgm:prSet/>
      <dgm:spPr/>
      <dgm:t>
        <a:bodyPr/>
        <a:lstStyle/>
        <a:p>
          <a:endParaRPr lang="en-US"/>
        </a:p>
      </dgm:t>
    </dgm:pt>
    <dgm:pt modelId="{132B5590-BC66-4B36-956A-9A5B27CB470F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ส่งเสริมอาชีพช่างไฟฟ้าเบื้องต้น</a:t>
          </a:r>
          <a:endParaRPr lang="th-TH" sz="800">
            <a:cs typeface="+mj-cs"/>
          </a:endParaRPr>
        </a:p>
      </dgm:t>
    </dgm:pt>
    <dgm:pt modelId="{AF500869-6BD0-4443-8181-3BC02CD79D73}" type="parTrans" cxnId="{DF691481-8B05-4BFD-9B3E-FD793F608BE9}">
      <dgm:prSet/>
      <dgm:spPr/>
      <dgm:t>
        <a:bodyPr/>
        <a:lstStyle/>
        <a:p>
          <a:endParaRPr lang="en-US"/>
        </a:p>
      </dgm:t>
    </dgm:pt>
    <dgm:pt modelId="{7D77104D-6BBF-46D3-A62D-E475B39BD40E}" type="sibTrans" cxnId="{DF691481-8B05-4BFD-9B3E-FD793F608BE9}">
      <dgm:prSet/>
      <dgm:spPr/>
      <dgm:t>
        <a:bodyPr/>
        <a:lstStyle/>
        <a:p>
          <a:endParaRPr lang="en-US"/>
        </a:p>
      </dgm:t>
    </dgm:pt>
    <dgm:pt modelId="{C681824D-13D1-4C99-A76F-A8943A153688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ส่งเสริมการปลูกข้าวและขยายข้าวพันธุ์ดีปลอดสารพิษ</a:t>
          </a:r>
          <a:endParaRPr lang="th-TH" sz="800">
            <a:cs typeface="+mj-cs"/>
          </a:endParaRPr>
        </a:p>
      </dgm:t>
    </dgm:pt>
    <dgm:pt modelId="{815E0F8F-C480-44E9-8947-EFFAB9703494}" type="parTrans" cxnId="{6A0CC515-2D5D-405E-B234-7BA8D7765BCB}">
      <dgm:prSet/>
      <dgm:spPr/>
      <dgm:t>
        <a:bodyPr/>
        <a:lstStyle/>
        <a:p>
          <a:endParaRPr lang="en-US"/>
        </a:p>
      </dgm:t>
    </dgm:pt>
    <dgm:pt modelId="{98E93841-7AEF-447C-B7C2-09386779EF69}" type="sibTrans" cxnId="{6A0CC515-2D5D-405E-B234-7BA8D7765BCB}">
      <dgm:prSet/>
      <dgm:spPr/>
      <dgm:t>
        <a:bodyPr/>
        <a:lstStyle/>
        <a:p>
          <a:endParaRPr lang="en-US"/>
        </a:p>
      </dgm:t>
    </dgm:pt>
    <dgm:pt modelId="{48D187A3-2E27-4EBA-9D1C-8335B64FF376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ส่งเสริมการผลิตเชื้อราและผลิตเชื้อจุลินทรีย์เพื่อปราบศัตรูข้าวและพืชผัก / ส่งเสริมการท้าน้ำหมักชีวภาพ</a:t>
          </a:r>
          <a:endParaRPr lang="th-TH" sz="800">
            <a:cs typeface="+mj-cs"/>
          </a:endParaRPr>
        </a:p>
      </dgm:t>
    </dgm:pt>
    <dgm:pt modelId="{49D33524-9A61-47D1-9D80-231682C99462}" type="parTrans" cxnId="{9DB3C4EE-3017-4174-A06B-E9AA562E41C9}">
      <dgm:prSet/>
      <dgm:spPr/>
      <dgm:t>
        <a:bodyPr/>
        <a:lstStyle/>
        <a:p>
          <a:endParaRPr lang="en-US"/>
        </a:p>
      </dgm:t>
    </dgm:pt>
    <dgm:pt modelId="{DC37A7ED-0629-4E78-B414-7040F3093B17}" type="sibTrans" cxnId="{9DB3C4EE-3017-4174-A06B-E9AA562E41C9}">
      <dgm:prSet/>
      <dgm:spPr/>
      <dgm:t>
        <a:bodyPr/>
        <a:lstStyle/>
        <a:p>
          <a:endParaRPr lang="en-US"/>
        </a:p>
      </dgm:t>
    </dgm:pt>
    <dgm:pt modelId="{E9C193EA-E0E3-4D43-8491-AFD52AEBE45F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จัดทาโครงการอบรมให้ความรู้การเกษตร จัดหาตลาด จัดอบรมการรวมกลุ่ม</a:t>
          </a:r>
          <a:endParaRPr lang="th-TH" sz="800">
            <a:cs typeface="+mj-cs"/>
          </a:endParaRPr>
        </a:p>
      </dgm:t>
    </dgm:pt>
    <dgm:pt modelId="{0C549D4D-ACD7-4858-BEB7-35213FDEEF9D}" type="parTrans" cxnId="{9BC306E4-9FA5-4136-B8F0-C5BF80671055}">
      <dgm:prSet/>
      <dgm:spPr/>
      <dgm:t>
        <a:bodyPr/>
        <a:lstStyle/>
        <a:p>
          <a:endParaRPr lang="en-US"/>
        </a:p>
      </dgm:t>
    </dgm:pt>
    <dgm:pt modelId="{337CF8A2-0677-45BF-8703-F2F61E7265B9}" type="sibTrans" cxnId="{9BC306E4-9FA5-4136-B8F0-C5BF80671055}">
      <dgm:prSet/>
      <dgm:spPr/>
      <dgm:t>
        <a:bodyPr/>
        <a:lstStyle/>
        <a:p>
          <a:endParaRPr lang="en-US"/>
        </a:p>
      </dgm:t>
    </dgm:pt>
    <dgm:pt modelId="{64F5C758-A0F0-423B-9A88-48F000EAA3A3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ส่งเสริมการส่งออกและแปรรูปผลผลิตจากการทาการเกษตรอื่นๆในหมู่บ้าน</a:t>
          </a:r>
          <a:endParaRPr lang="th-TH" sz="800">
            <a:cs typeface="+mj-cs"/>
          </a:endParaRPr>
        </a:p>
      </dgm:t>
    </dgm:pt>
    <dgm:pt modelId="{6338FD93-30EF-451C-B8D1-78F04A1A17F4}" type="parTrans" cxnId="{19A8C6F6-11CC-48B1-AE44-C9EBAED4D896}">
      <dgm:prSet/>
      <dgm:spPr/>
      <dgm:t>
        <a:bodyPr/>
        <a:lstStyle/>
        <a:p>
          <a:endParaRPr lang="en-US"/>
        </a:p>
      </dgm:t>
    </dgm:pt>
    <dgm:pt modelId="{A06D0378-2C16-4522-9878-6CBD0A14208F}" type="sibTrans" cxnId="{19A8C6F6-11CC-48B1-AE44-C9EBAED4D896}">
      <dgm:prSet/>
      <dgm:spPr/>
      <dgm:t>
        <a:bodyPr/>
        <a:lstStyle/>
        <a:p>
          <a:endParaRPr lang="en-US"/>
        </a:p>
      </dgm:t>
    </dgm:pt>
    <dgm:pt modelId="{81F03E20-E751-4049-A893-AFF074FAC0E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ขุดสระขนาดเล็กและบ่อน้า ตื่น</a:t>
          </a:r>
          <a:endParaRPr lang="th-TH" sz="800">
            <a:cs typeface="+mj-cs"/>
          </a:endParaRPr>
        </a:p>
      </dgm:t>
    </dgm:pt>
    <dgm:pt modelId="{AD963776-D494-4721-9E90-D9DA805CFBA0}" type="parTrans" cxnId="{6D530F5F-9D11-49BF-94AA-5CD0FF42FC2D}">
      <dgm:prSet/>
      <dgm:spPr/>
      <dgm:t>
        <a:bodyPr/>
        <a:lstStyle/>
        <a:p>
          <a:endParaRPr lang="en-US"/>
        </a:p>
      </dgm:t>
    </dgm:pt>
    <dgm:pt modelId="{BCE87587-F19B-4037-AD3E-ED1EBAF24124}" type="sibTrans" cxnId="{6D530F5F-9D11-49BF-94AA-5CD0FF42FC2D}">
      <dgm:prSet/>
      <dgm:spPr/>
      <dgm:t>
        <a:bodyPr/>
        <a:lstStyle/>
        <a:p>
          <a:endParaRPr lang="en-US"/>
        </a:p>
      </dgm:t>
    </dgm:pt>
    <dgm:pt modelId="{F7E37383-0500-407C-B446-954DBEB0D3E9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ติดตังไฟฟ้าแสงสว่างในพื้นที่เกษตร</a:t>
          </a:r>
          <a:endParaRPr lang="th-TH" sz="800">
            <a:cs typeface="+mj-cs"/>
          </a:endParaRPr>
        </a:p>
      </dgm:t>
    </dgm:pt>
    <dgm:pt modelId="{A0454721-EEC4-46A8-BE39-F9FF6FCFBEC5}" type="parTrans" cxnId="{A6DC7612-E0D1-47D3-920A-DC6DE7682C49}">
      <dgm:prSet/>
      <dgm:spPr/>
      <dgm:t>
        <a:bodyPr/>
        <a:lstStyle/>
        <a:p>
          <a:endParaRPr lang="en-US"/>
        </a:p>
      </dgm:t>
    </dgm:pt>
    <dgm:pt modelId="{DA81A18A-FAC5-4E61-AC1C-B910AE22C37A}" type="sibTrans" cxnId="{A6DC7612-E0D1-47D3-920A-DC6DE7682C49}">
      <dgm:prSet/>
      <dgm:spPr/>
      <dgm:t>
        <a:bodyPr/>
        <a:lstStyle/>
        <a:p>
          <a:endParaRPr lang="en-US"/>
        </a:p>
      </dgm:t>
    </dgm:pt>
    <dgm:pt modelId="{193AC817-A212-4A38-93A5-3223A8CDD074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โครงการขุดลอกคลองส่งน้า</a:t>
          </a:r>
          <a:endParaRPr lang="th-TH" sz="800">
            <a:cs typeface="+mj-cs"/>
          </a:endParaRPr>
        </a:p>
      </dgm:t>
    </dgm:pt>
    <dgm:pt modelId="{57BA880C-E287-43ED-B2D6-11EACBBE145E}" type="parTrans" cxnId="{D2303671-50D6-469E-B1EA-FFDCD1359970}">
      <dgm:prSet/>
      <dgm:spPr/>
      <dgm:t>
        <a:bodyPr/>
        <a:lstStyle/>
        <a:p>
          <a:endParaRPr lang="en-US"/>
        </a:p>
      </dgm:t>
    </dgm:pt>
    <dgm:pt modelId="{95C6E85E-57F3-4CAC-A211-5F00B2426E20}" type="sibTrans" cxnId="{D2303671-50D6-469E-B1EA-FFDCD1359970}">
      <dgm:prSet/>
      <dgm:spPr/>
      <dgm:t>
        <a:bodyPr/>
        <a:lstStyle/>
        <a:p>
          <a:endParaRPr lang="en-US"/>
        </a:p>
      </dgm:t>
    </dgm:pt>
    <dgm:pt modelId="{66901A4F-5DEC-40EB-82BC-5755E4F0FE7E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การเพาะถั่วงอก</a:t>
          </a:r>
          <a:endParaRPr lang="th-TH" sz="800">
            <a:cs typeface="+mj-cs"/>
          </a:endParaRPr>
        </a:p>
      </dgm:t>
    </dgm:pt>
    <dgm:pt modelId="{31FACC63-3CF8-49C4-81F5-114187BB58C1}" type="parTrans" cxnId="{AD46A38D-0350-4284-8D4F-4D4141141238}">
      <dgm:prSet/>
      <dgm:spPr/>
      <dgm:t>
        <a:bodyPr/>
        <a:lstStyle/>
        <a:p>
          <a:endParaRPr lang="en-US"/>
        </a:p>
      </dgm:t>
    </dgm:pt>
    <dgm:pt modelId="{F9796798-BAEC-4DA7-8D9D-CEDDDF70FCC9}" type="sibTrans" cxnId="{AD46A38D-0350-4284-8D4F-4D4141141238}">
      <dgm:prSet/>
      <dgm:spPr/>
      <dgm:t>
        <a:bodyPr/>
        <a:lstStyle/>
        <a:p>
          <a:endParaRPr lang="en-US"/>
        </a:p>
      </dgm:t>
    </dgm:pt>
    <dgm:pt modelId="{61787983-FD06-40C2-8D17-AE00F02D814B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การปลูกมะละกอ</a:t>
          </a:r>
          <a:endParaRPr lang="th-TH" sz="800">
            <a:cs typeface="+mj-cs"/>
          </a:endParaRPr>
        </a:p>
      </dgm:t>
    </dgm:pt>
    <dgm:pt modelId="{3A32E458-05FA-4544-B2E5-DDD898DC1407}" type="parTrans" cxnId="{A196D10D-4C41-471D-B57C-61C0BE87388C}">
      <dgm:prSet/>
      <dgm:spPr/>
      <dgm:t>
        <a:bodyPr/>
        <a:lstStyle/>
        <a:p>
          <a:endParaRPr lang="en-US"/>
        </a:p>
      </dgm:t>
    </dgm:pt>
    <dgm:pt modelId="{7EDFAEE7-CDB8-4DC0-9578-2FC096C05445}" type="sibTrans" cxnId="{A196D10D-4C41-471D-B57C-61C0BE87388C}">
      <dgm:prSet/>
      <dgm:spPr/>
      <dgm:t>
        <a:bodyPr/>
        <a:lstStyle/>
        <a:p>
          <a:endParaRPr lang="en-US"/>
        </a:p>
      </dgm:t>
    </dgm:pt>
    <dgm:pt modelId="{AE2B8379-183B-4592-B0F0-6C785E6D98FF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การเพำะเห็ดเผาะ (เห็ดถอบ)</a:t>
          </a:r>
          <a:endParaRPr lang="th-TH" sz="800">
            <a:cs typeface="+mj-cs"/>
          </a:endParaRPr>
        </a:p>
      </dgm:t>
    </dgm:pt>
    <dgm:pt modelId="{AEB60EE1-25C0-454A-8540-B717C440FEC8}" type="parTrans" cxnId="{6762653F-70F1-44D3-B5FE-34ADA1C00AE4}">
      <dgm:prSet/>
      <dgm:spPr/>
      <dgm:t>
        <a:bodyPr/>
        <a:lstStyle/>
        <a:p>
          <a:endParaRPr lang="en-US"/>
        </a:p>
      </dgm:t>
    </dgm:pt>
    <dgm:pt modelId="{C6D6254D-B2D5-4600-8EB6-D017139A4E2A}" type="sibTrans" cxnId="{6762653F-70F1-44D3-B5FE-34ADA1C00AE4}">
      <dgm:prSet/>
      <dgm:spPr/>
      <dgm:t>
        <a:bodyPr/>
        <a:lstStyle/>
        <a:p>
          <a:endParaRPr lang="en-US"/>
        </a:p>
      </dgm:t>
    </dgm:pt>
    <dgm:pt modelId="{8D0A3F33-A8EF-4296-B6C6-71A935812ED6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การเพาะเห็ดโคนน้อย</a:t>
          </a:r>
          <a:endParaRPr lang="th-TH" sz="800">
            <a:cs typeface="+mj-cs"/>
          </a:endParaRPr>
        </a:p>
      </dgm:t>
    </dgm:pt>
    <dgm:pt modelId="{B642CBFE-E47B-4542-82CC-107B347BDDC2}" type="parTrans" cxnId="{4CDF71DF-7C22-455D-934A-794239E376F8}">
      <dgm:prSet/>
      <dgm:spPr/>
      <dgm:t>
        <a:bodyPr/>
        <a:lstStyle/>
        <a:p>
          <a:endParaRPr lang="en-US"/>
        </a:p>
      </dgm:t>
    </dgm:pt>
    <dgm:pt modelId="{DDAB04C0-7BFA-4A10-B3F1-16A89E30FE52}" type="sibTrans" cxnId="{4CDF71DF-7C22-455D-934A-794239E376F8}">
      <dgm:prSet/>
      <dgm:spPr/>
      <dgm:t>
        <a:bodyPr/>
        <a:lstStyle/>
        <a:p>
          <a:endParaRPr lang="en-US"/>
        </a:p>
      </dgm:t>
    </dgm:pt>
    <dgm:pt modelId="{508EFA68-6E8F-4CBA-ACDE-61DF4918DE49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การเพาะเมล็ดทานตะวันงอก</a:t>
          </a:r>
          <a:endParaRPr lang="th-TH" sz="800">
            <a:cs typeface="+mj-cs"/>
          </a:endParaRPr>
        </a:p>
      </dgm:t>
    </dgm:pt>
    <dgm:pt modelId="{54016B32-2078-4B60-8B36-4822964AA1D6}" type="parTrans" cxnId="{1AC50850-1281-4351-8ABC-8F8851F63964}">
      <dgm:prSet/>
      <dgm:spPr/>
      <dgm:t>
        <a:bodyPr/>
        <a:lstStyle/>
        <a:p>
          <a:endParaRPr lang="en-US"/>
        </a:p>
      </dgm:t>
    </dgm:pt>
    <dgm:pt modelId="{5B39BFA3-4D06-49B3-940B-2B2A54B89408}" type="sibTrans" cxnId="{1AC50850-1281-4351-8ABC-8F8851F63964}">
      <dgm:prSet/>
      <dgm:spPr/>
      <dgm:t>
        <a:bodyPr/>
        <a:lstStyle/>
        <a:p>
          <a:endParaRPr lang="en-US"/>
        </a:p>
      </dgm:t>
    </dgm:pt>
    <dgm:pt modelId="{06640B02-4A72-4333-888B-89F5029F9BCB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กำรเพาะเลี้ยงกบ</a:t>
          </a:r>
          <a:endParaRPr lang="th-TH" sz="800">
            <a:cs typeface="+mj-cs"/>
          </a:endParaRPr>
        </a:p>
      </dgm:t>
    </dgm:pt>
    <dgm:pt modelId="{71B85F4E-2452-4B35-A9D0-4B2BBB96F414}" type="parTrans" cxnId="{80CEB7A2-80E5-48F3-B97D-2E92D140E55A}">
      <dgm:prSet/>
      <dgm:spPr/>
      <dgm:t>
        <a:bodyPr/>
        <a:lstStyle/>
        <a:p>
          <a:endParaRPr lang="en-US"/>
        </a:p>
      </dgm:t>
    </dgm:pt>
    <dgm:pt modelId="{1DDA32B2-57D4-484B-AA71-24ABC3034D58}" type="sibTrans" cxnId="{80CEB7A2-80E5-48F3-B97D-2E92D140E55A}">
      <dgm:prSet/>
      <dgm:spPr/>
      <dgm:t>
        <a:bodyPr/>
        <a:lstStyle/>
        <a:p>
          <a:endParaRPr lang="en-US"/>
        </a:p>
      </dgm:t>
    </dgm:pt>
    <dgm:pt modelId="{BC398230-39D5-439E-8972-91E71F32A8B3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กำรเลี้ยงปลาดุกในกระชังบก</a:t>
          </a:r>
          <a:endParaRPr lang="th-TH" sz="800">
            <a:cs typeface="+mj-cs"/>
          </a:endParaRPr>
        </a:p>
      </dgm:t>
    </dgm:pt>
    <dgm:pt modelId="{A920C1A7-05CC-4EBE-8AF3-AF48870C0BBA}" type="parTrans" cxnId="{48AE0F81-0680-4AF1-8AA6-62BB3B62EFEB}">
      <dgm:prSet/>
      <dgm:spPr/>
      <dgm:t>
        <a:bodyPr/>
        <a:lstStyle/>
        <a:p>
          <a:endParaRPr lang="en-US"/>
        </a:p>
      </dgm:t>
    </dgm:pt>
    <dgm:pt modelId="{8E5FE7B4-C146-4D98-BFAC-590E4431CB41}" type="sibTrans" cxnId="{48AE0F81-0680-4AF1-8AA6-62BB3B62EFEB}">
      <dgm:prSet/>
      <dgm:spPr/>
      <dgm:t>
        <a:bodyPr/>
        <a:lstStyle/>
        <a:p>
          <a:endParaRPr lang="en-US"/>
        </a:p>
      </dgm:t>
    </dgm:pt>
    <dgm:pt modelId="{7D174808-5434-4974-A870-89E50B9FA4B4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การทำหมูปิ้ง</a:t>
          </a:r>
          <a:endParaRPr lang="th-TH" sz="800">
            <a:cs typeface="+mj-cs"/>
          </a:endParaRPr>
        </a:p>
      </dgm:t>
    </dgm:pt>
    <dgm:pt modelId="{9528FA1F-7F66-4BD8-B85A-C419ACCB5CEF}" type="parTrans" cxnId="{357F6C5F-8F12-4610-A698-A82AE35C9A9C}">
      <dgm:prSet/>
      <dgm:spPr/>
      <dgm:t>
        <a:bodyPr/>
        <a:lstStyle/>
        <a:p>
          <a:endParaRPr lang="en-US"/>
        </a:p>
      </dgm:t>
    </dgm:pt>
    <dgm:pt modelId="{31D381D5-83EB-4FD1-8019-0A85B47E90ED}" type="sibTrans" cxnId="{357F6C5F-8F12-4610-A698-A82AE35C9A9C}">
      <dgm:prSet/>
      <dgm:spPr/>
      <dgm:t>
        <a:bodyPr/>
        <a:lstStyle/>
        <a:p>
          <a:endParaRPr lang="en-US"/>
        </a:p>
      </dgm:t>
    </dgm:pt>
    <dgm:pt modelId="{54B31077-FFDB-4039-8FD2-D1B9536FBFC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เนื้อแดดเดียว</a:t>
          </a:r>
          <a:endParaRPr lang="th-TH" sz="800">
            <a:cs typeface="+mj-cs"/>
          </a:endParaRPr>
        </a:p>
      </dgm:t>
    </dgm:pt>
    <dgm:pt modelId="{CA22C13A-5E7A-426F-9C69-842BAD93E8BA}" type="parTrans" cxnId="{CB009436-5EF0-4699-A97B-CFA83096D5A8}">
      <dgm:prSet/>
      <dgm:spPr/>
      <dgm:t>
        <a:bodyPr/>
        <a:lstStyle/>
        <a:p>
          <a:endParaRPr lang="en-US"/>
        </a:p>
      </dgm:t>
    </dgm:pt>
    <dgm:pt modelId="{5FE7ED16-2D28-4F34-8D33-34D0372B8C04}" type="sibTrans" cxnId="{CB009436-5EF0-4699-A97B-CFA83096D5A8}">
      <dgm:prSet/>
      <dgm:spPr/>
      <dgm:t>
        <a:bodyPr/>
        <a:lstStyle/>
        <a:p>
          <a:endParaRPr lang="en-US"/>
        </a:p>
      </dgm:t>
    </dgm:pt>
    <dgm:pt modelId="{A89D3A7A-8423-4F3E-9BE9-7B2778EB9463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การทำแหนมเห็ดนางฟ้ำ</a:t>
          </a:r>
          <a:endParaRPr lang="th-TH" sz="800">
            <a:cs typeface="+mj-cs"/>
          </a:endParaRPr>
        </a:p>
      </dgm:t>
    </dgm:pt>
    <dgm:pt modelId="{664F4329-DEAF-4BAD-9BB5-A28F2FE9430D}" type="parTrans" cxnId="{A999CBB0-E2E1-4195-AB6F-98CA95EB3E10}">
      <dgm:prSet/>
      <dgm:spPr/>
      <dgm:t>
        <a:bodyPr/>
        <a:lstStyle/>
        <a:p>
          <a:endParaRPr lang="en-US"/>
        </a:p>
      </dgm:t>
    </dgm:pt>
    <dgm:pt modelId="{0BA1F863-FE82-4C55-A7C2-3CF1615851AC}" type="sibTrans" cxnId="{A999CBB0-E2E1-4195-AB6F-98CA95EB3E10}">
      <dgm:prSet/>
      <dgm:spPr/>
      <dgm:t>
        <a:bodyPr/>
        <a:lstStyle/>
        <a:p>
          <a:endParaRPr lang="en-US"/>
        </a:p>
      </dgm:t>
    </dgm:pt>
    <dgm:pt modelId="{E49BE8DF-A4DF-423A-B096-8711D08B4CA7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การทำปลาส้มตัว</a:t>
          </a:r>
          <a:endParaRPr lang="th-TH" sz="800">
            <a:cs typeface="+mj-cs"/>
          </a:endParaRPr>
        </a:p>
      </dgm:t>
    </dgm:pt>
    <dgm:pt modelId="{55D12AD2-438F-44E9-8110-49D63E59B0ED}" type="parTrans" cxnId="{B6FC32CC-E6E8-49BF-982F-D6E977E0EBFD}">
      <dgm:prSet/>
      <dgm:spPr/>
      <dgm:t>
        <a:bodyPr/>
        <a:lstStyle/>
        <a:p>
          <a:endParaRPr lang="en-US"/>
        </a:p>
      </dgm:t>
    </dgm:pt>
    <dgm:pt modelId="{C4E5A1C6-5F8C-4F14-85D9-531AF413FA9F}" type="sibTrans" cxnId="{B6FC32CC-E6E8-49BF-982F-D6E977E0EBFD}">
      <dgm:prSet/>
      <dgm:spPr/>
      <dgm:t>
        <a:bodyPr/>
        <a:lstStyle/>
        <a:p>
          <a:endParaRPr lang="en-US"/>
        </a:p>
      </dgm:t>
    </dgm:pt>
    <dgm:pt modelId="{5DE8452D-38FE-42F3-9DDC-C60654D1F379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การผลิตน้ำพริกตาแดง</a:t>
          </a:r>
          <a:endParaRPr lang="th-TH" sz="800">
            <a:cs typeface="+mj-cs"/>
          </a:endParaRPr>
        </a:p>
      </dgm:t>
    </dgm:pt>
    <dgm:pt modelId="{EDFEE5A3-1E24-4765-B57A-086D8A637192}" type="parTrans" cxnId="{81DB0151-462E-4BE9-9008-2B16D3D7B62D}">
      <dgm:prSet/>
      <dgm:spPr/>
      <dgm:t>
        <a:bodyPr/>
        <a:lstStyle/>
        <a:p>
          <a:endParaRPr lang="en-US"/>
        </a:p>
      </dgm:t>
    </dgm:pt>
    <dgm:pt modelId="{94F190B0-C1FE-410C-837F-9BB4E3EAE016}" type="sibTrans" cxnId="{81DB0151-462E-4BE9-9008-2B16D3D7B62D}">
      <dgm:prSet/>
      <dgm:spPr/>
      <dgm:t>
        <a:bodyPr/>
        <a:lstStyle/>
        <a:p>
          <a:endParaRPr lang="en-US"/>
        </a:p>
      </dgm:t>
    </dgm:pt>
    <dgm:pt modelId="{393DA001-70C8-4551-9019-871210C4D69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ขนมข้าวนางเล็ด</a:t>
          </a:r>
          <a:endParaRPr lang="th-TH" sz="800">
            <a:cs typeface="+mj-cs"/>
          </a:endParaRPr>
        </a:p>
      </dgm:t>
    </dgm:pt>
    <dgm:pt modelId="{BD329283-8C9F-4C92-A5F1-0B7CFDB4D7A8}" type="parTrans" cxnId="{E83C4445-E371-4E52-A887-4A42E59E34D1}">
      <dgm:prSet/>
      <dgm:spPr/>
      <dgm:t>
        <a:bodyPr/>
        <a:lstStyle/>
        <a:p>
          <a:endParaRPr lang="en-US"/>
        </a:p>
      </dgm:t>
    </dgm:pt>
    <dgm:pt modelId="{5AB0A130-1689-44E7-88D5-12862CF8A2BE}" type="sibTrans" cxnId="{E83C4445-E371-4E52-A887-4A42E59E34D1}">
      <dgm:prSet/>
      <dgm:spPr/>
      <dgm:t>
        <a:bodyPr/>
        <a:lstStyle/>
        <a:p>
          <a:endParaRPr lang="en-US"/>
        </a:p>
      </dgm:t>
    </dgm:pt>
    <dgm:pt modelId="{B8D1E905-750A-43E7-BB64-E00E8616ADA5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เครื่องดื่มน้ำข้ำวกล้องงอกผสมธัญพืช</a:t>
          </a:r>
          <a:endParaRPr lang="th-TH" sz="800">
            <a:cs typeface="+mj-cs"/>
          </a:endParaRPr>
        </a:p>
      </dgm:t>
    </dgm:pt>
    <dgm:pt modelId="{71DCB5BA-C62A-4FBF-99E9-7CCBEA52E154}" type="parTrans" cxnId="{774B5603-63D4-4E74-80D7-5CDBF0CB19B3}">
      <dgm:prSet/>
      <dgm:spPr/>
      <dgm:t>
        <a:bodyPr/>
        <a:lstStyle/>
        <a:p>
          <a:endParaRPr lang="en-US"/>
        </a:p>
      </dgm:t>
    </dgm:pt>
    <dgm:pt modelId="{8834AEE0-1E46-4AD1-8AC1-4861A3B2117F}" type="sibTrans" cxnId="{774B5603-63D4-4E74-80D7-5CDBF0CB19B3}">
      <dgm:prSet/>
      <dgm:spPr/>
      <dgm:t>
        <a:bodyPr/>
        <a:lstStyle/>
        <a:p>
          <a:endParaRPr lang="en-US"/>
        </a:p>
      </dgm:t>
    </dgm:pt>
    <dgm:pt modelId="{22203552-1D50-44FC-9130-14544059385C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การแปรรูปขนุน</a:t>
          </a:r>
          <a:endParaRPr lang="th-TH" sz="800">
            <a:cs typeface="+mj-cs"/>
          </a:endParaRPr>
        </a:p>
      </dgm:t>
    </dgm:pt>
    <dgm:pt modelId="{CAC61B62-1F6E-459B-AA04-5E635949E864}" type="parTrans" cxnId="{43A1BA8A-9614-4D21-BDDC-AC6034D20B9B}">
      <dgm:prSet/>
      <dgm:spPr/>
      <dgm:t>
        <a:bodyPr/>
        <a:lstStyle/>
        <a:p>
          <a:endParaRPr lang="en-US"/>
        </a:p>
      </dgm:t>
    </dgm:pt>
    <dgm:pt modelId="{7DB45BAA-87E6-4400-9941-E424029ED2BE}" type="sibTrans" cxnId="{43A1BA8A-9614-4D21-BDDC-AC6034D20B9B}">
      <dgm:prSet/>
      <dgm:spPr/>
      <dgm:t>
        <a:bodyPr/>
        <a:lstStyle/>
        <a:p>
          <a:endParaRPr lang="en-US"/>
        </a:p>
      </dgm:t>
    </dgm:pt>
    <dgm:pt modelId="{F167C12A-361E-4C81-93F7-5C751CB49D8D}">
      <dgm:prSet custT="1"/>
      <dgm:spPr/>
      <dgm:t>
        <a:bodyPr/>
        <a:lstStyle/>
        <a:p>
          <a:r>
            <a:rPr lang="th-TH" sz="800" b="0" i="0" u="none">
              <a:cs typeface="+mj-cs"/>
            </a:rPr>
            <a:t>เผือกฉาบหวาน</a:t>
          </a:r>
          <a:endParaRPr lang="th-TH" sz="800">
            <a:cs typeface="+mj-cs"/>
          </a:endParaRPr>
        </a:p>
      </dgm:t>
    </dgm:pt>
    <dgm:pt modelId="{68E1D9E0-307D-403E-9E8A-48E365B68060}" type="parTrans" cxnId="{F8E3D452-54D1-4BC1-91D6-21D2EF60B04B}">
      <dgm:prSet/>
      <dgm:spPr/>
      <dgm:t>
        <a:bodyPr/>
        <a:lstStyle/>
        <a:p>
          <a:endParaRPr lang="en-US"/>
        </a:p>
      </dgm:t>
    </dgm:pt>
    <dgm:pt modelId="{5B582EC5-C529-4CAC-A65C-B226C9F49128}" type="sibTrans" cxnId="{F8E3D452-54D1-4BC1-91D6-21D2EF60B04B}">
      <dgm:prSet/>
      <dgm:spPr/>
      <dgm:t>
        <a:bodyPr/>
        <a:lstStyle/>
        <a:p>
          <a:endParaRPr lang="en-US"/>
        </a:p>
      </dgm:t>
    </dgm:pt>
    <dgm:pt modelId="{4F455EA1-ECE9-468B-B6E2-C9DD924214F8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การทำน้ำยาเอนกประสงค์</a:t>
          </a:r>
          <a:endParaRPr lang="th-TH" sz="800">
            <a:cs typeface="+mj-cs"/>
          </a:endParaRPr>
        </a:p>
      </dgm:t>
    </dgm:pt>
    <dgm:pt modelId="{6486F2C1-0548-44A6-882B-D270EB69B2B1}" type="parTrans" cxnId="{68F1CED1-9391-4790-A4BF-54F602C4A442}">
      <dgm:prSet/>
      <dgm:spPr/>
      <dgm:t>
        <a:bodyPr/>
        <a:lstStyle/>
        <a:p>
          <a:endParaRPr lang="en-US"/>
        </a:p>
      </dgm:t>
    </dgm:pt>
    <dgm:pt modelId="{B5DD05B4-004D-44C9-BFB1-1141623F49FA}" type="sibTrans" cxnId="{68F1CED1-9391-4790-A4BF-54F602C4A442}">
      <dgm:prSet/>
      <dgm:spPr/>
      <dgm:t>
        <a:bodyPr/>
        <a:lstStyle/>
        <a:p>
          <a:endParaRPr lang="en-US"/>
        </a:p>
      </dgm:t>
    </dgm:pt>
    <dgm:pt modelId="{FB6697C2-0C5B-41E7-97B8-9E5341F9A30B}">
      <dgm:prSet custT="1"/>
      <dgm:spPr/>
      <dgm:t>
        <a:bodyPr/>
        <a:lstStyle/>
        <a:p>
          <a:r>
            <a:rPr lang="th-TH" sz="800" b="0" i="0" u="none">
              <a:cs typeface="+mj-cs"/>
            </a:rPr>
            <a:t>จักสานไม้ไผ่</a:t>
          </a:r>
          <a:endParaRPr lang="th-TH" sz="800">
            <a:cs typeface="+mj-cs"/>
          </a:endParaRPr>
        </a:p>
      </dgm:t>
    </dgm:pt>
    <dgm:pt modelId="{CBD116B1-184E-435B-97BF-E5C04FCC3120}" type="parTrans" cxnId="{5BF4F723-2EBB-4EB4-A8C1-F3F830405317}">
      <dgm:prSet/>
      <dgm:spPr/>
      <dgm:t>
        <a:bodyPr/>
        <a:lstStyle/>
        <a:p>
          <a:endParaRPr lang="en-US"/>
        </a:p>
      </dgm:t>
    </dgm:pt>
    <dgm:pt modelId="{7D062737-9C69-4EE5-BC74-B92F9BF1CC32}" type="sibTrans" cxnId="{5BF4F723-2EBB-4EB4-A8C1-F3F830405317}">
      <dgm:prSet/>
      <dgm:spPr/>
      <dgm:t>
        <a:bodyPr/>
        <a:lstStyle/>
        <a:p>
          <a:endParaRPr lang="en-US"/>
        </a:p>
      </dgm:t>
    </dgm:pt>
    <dgm:pt modelId="{92A499F7-3EF0-47FF-94CD-AD474AF46B67}">
      <dgm:prSet custT="1"/>
      <dgm:spPr/>
      <dgm:t>
        <a:bodyPr/>
        <a:lstStyle/>
        <a:p>
          <a:r>
            <a:rPr lang="th-TH" sz="1200" b="0" i="0" u="none"/>
            <a:t>ให้ความรู้เรื่องแหล่งเงินที่มีอยู่ในชุมชน โครงการจัดทำบัญชีครัวเรือน</a:t>
          </a:r>
          <a:endParaRPr lang="th-TH" sz="1200"/>
        </a:p>
      </dgm:t>
    </dgm:pt>
    <dgm:pt modelId="{F5B5163F-765D-40CC-A1A6-1F3809A6D37C}" type="parTrans" cxnId="{132C8F3E-8A5B-416B-B581-166FF3D9C0D4}">
      <dgm:prSet/>
      <dgm:spPr/>
      <dgm:t>
        <a:bodyPr/>
        <a:lstStyle/>
        <a:p>
          <a:endParaRPr lang="en-US"/>
        </a:p>
      </dgm:t>
    </dgm:pt>
    <dgm:pt modelId="{97669DD0-6A56-4C11-A42B-4ADD80E136C9}" type="sibTrans" cxnId="{132C8F3E-8A5B-416B-B581-166FF3D9C0D4}">
      <dgm:prSet/>
      <dgm:spPr/>
      <dgm:t>
        <a:bodyPr/>
        <a:lstStyle/>
        <a:p>
          <a:endParaRPr lang="en-US"/>
        </a:p>
      </dgm:t>
    </dgm:pt>
    <dgm:pt modelId="{2DCC7208-4A05-436B-92CC-62B42970B648}">
      <dgm:prSet custT="1"/>
      <dgm:spPr/>
      <dgm:t>
        <a:bodyPr/>
        <a:lstStyle/>
        <a:p>
          <a:endParaRPr lang="th-TH" sz="1200"/>
        </a:p>
      </dgm:t>
    </dgm:pt>
    <dgm:pt modelId="{E07B58EC-172A-4FDA-AF2E-4F09913ED672}" type="parTrans" cxnId="{409C5555-E62C-44F5-8D38-D642ABE68137}">
      <dgm:prSet/>
      <dgm:spPr/>
      <dgm:t>
        <a:bodyPr/>
        <a:lstStyle/>
        <a:p>
          <a:endParaRPr lang="en-US"/>
        </a:p>
      </dgm:t>
    </dgm:pt>
    <dgm:pt modelId="{6789569C-B08B-4F8F-8824-E6420202992F}" type="sibTrans" cxnId="{409C5555-E62C-44F5-8D38-D642ABE68137}">
      <dgm:prSet/>
      <dgm:spPr/>
      <dgm:t>
        <a:bodyPr/>
        <a:lstStyle/>
        <a:p>
          <a:endParaRPr lang="en-US"/>
        </a:p>
      </dgm:t>
    </dgm:pt>
    <dgm:pt modelId="{D119B4C0-D627-4741-BAE4-7F9705DB5303}">
      <dgm:prSet custT="1"/>
      <dgm:spPr/>
      <dgm:t>
        <a:bodyPr/>
        <a:lstStyle/>
        <a:p>
          <a:r>
            <a:rPr lang="th-TH" sz="800" b="0" i="0" u="none"/>
            <a:t>โครงการรณรงค์ขับขี่ยวดยานพาหนะอย่างปลอดภัย</a:t>
          </a:r>
          <a:endParaRPr lang="th-TH" sz="800"/>
        </a:p>
      </dgm:t>
    </dgm:pt>
    <dgm:pt modelId="{3C5D2FEE-CBF5-4137-A375-62CFE17BAD19}" type="parTrans" cxnId="{EC99ACD0-5A73-4314-8FA1-1C11DEF01042}">
      <dgm:prSet/>
      <dgm:spPr/>
      <dgm:t>
        <a:bodyPr/>
        <a:lstStyle/>
        <a:p>
          <a:endParaRPr lang="en-US"/>
        </a:p>
      </dgm:t>
    </dgm:pt>
    <dgm:pt modelId="{401DE35A-A86D-4D42-A24C-FAB5BF29F9DD}" type="sibTrans" cxnId="{EC99ACD0-5A73-4314-8FA1-1C11DEF01042}">
      <dgm:prSet/>
      <dgm:spPr/>
      <dgm:t>
        <a:bodyPr/>
        <a:lstStyle/>
        <a:p>
          <a:endParaRPr lang="en-US"/>
        </a:p>
      </dgm:t>
    </dgm:pt>
    <dgm:pt modelId="{A1009672-D8C9-4007-A753-E133586A0AAC}">
      <dgm:prSet custT="1"/>
      <dgm:spPr/>
      <dgm:t>
        <a:bodyPr/>
        <a:lstStyle/>
        <a:p>
          <a:r>
            <a:rPr lang="th-TH" sz="800" b="0" i="0" u="none"/>
            <a:t>โครงการรณรงค์ควบคุมโรคติดต่อในชุมชน</a:t>
          </a:r>
          <a:endParaRPr lang="th-TH" sz="800"/>
        </a:p>
      </dgm:t>
    </dgm:pt>
    <dgm:pt modelId="{E881DDD4-EF74-4556-B9B4-2422DF0E8AE2}" type="parTrans" cxnId="{DE4D329E-8B02-4688-8A44-E1ADB70A0B31}">
      <dgm:prSet/>
      <dgm:spPr/>
      <dgm:t>
        <a:bodyPr/>
        <a:lstStyle/>
        <a:p>
          <a:endParaRPr lang="en-US"/>
        </a:p>
      </dgm:t>
    </dgm:pt>
    <dgm:pt modelId="{A0A4AC27-FC29-4958-AF78-5ACFC352A3EC}" type="sibTrans" cxnId="{DE4D329E-8B02-4688-8A44-E1ADB70A0B31}">
      <dgm:prSet/>
      <dgm:spPr/>
      <dgm:t>
        <a:bodyPr/>
        <a:lstStyle/>
        <a:p>
          <a:endParaRPr lang="en-US"/>
        </a:p>
      </dgm:t>
    </dgm:pt>
    <dgm:pt modelId="{FB702D4A-33B0-4595-AA90-A43D2A74506B}">
      <dgm:prSet custT="1"/>
      <dgm:spPr/>
      <dgm:t>
        <a:bodyPr/>
        <a:lstStyle/>
        <a:p>
          <a:r>
            <a:rPr lang="th-TH" sz="800" b="0" i="0" u="none"/>
            <a:t>โครงการช่วยเหลือผู้พิการซ้าซ้อน</a:t>
          </a:r>
          <a:endParaRPr lang="th-TH" sz="800"/>
        </a:p>
      </dgm:t>
    </dgm:pt>
    <dgm:pt modelId="{344EEF15-1A3E-45FB-AF28-B051E53495BB}" type="parTrans" cxnId="{AF673A08-F1E9-4E1E-9CFF-0F4E5194097C}">
      <dgm:prSet/>
      <dgm:spPr/>
      <dgm:t>
        <a:bodyPr/>
        <a:lstStyle/>
        <a:p>
          <a:endParaRPr lang="en-US"/>
        </a:p>
      </dgm:t>
    </dgm:pt>
    <dgm:pt modelId="{EF2DAF7D-95FF-4B37-9C31-9B43D87FAC91}" type="sibTrans" cxnId="{AF673A08-F1E9-4E1E-9CFF-0F4E5194097C}">
      <dgm:prSet/>
      <dgm:spPr/>
      <dgm:t>
        <a:bodyPr/>
        <a:lstStyle/>
        <a:p>
          <a:endParaRPr lang="en-US"/>
        </a:p>
      </dgm:t>
    </dgm:pt>
    <dgm:pt modelId="{3048C943-282D-4B4C-896B-CA9D61828B0F}">
      <dgm:prSet custT="1"/>
      <dgm:spPr/>
      <dgm:t>
        <a:bodyPr/>
        <a:lstStyle/>
        <a:p>
          <a:r>
            <a:rPr lang="th-TH" sz="800" b="0" i="0" u="none"/>
            <a:t>โครงการส่งเสริมสุขภาพเด็กเล็ก</a:t>
          </a:r>
          <a:endParaRPr lang="th-TH" sz="800"/>
        </a:p>
      </dgm:t>
    </dgm:pt>
    <dgm:pt modelId="{BC65411F-6B2A-4177-8410-463F48AEE498}" type="parTrans" cxnId="{207870A8-24E8-42F6-BA18-E0035F1AB6BB}">
      <dgm:prSet/>
      <dgm:spPr/>
      <dgm:t>
        <a:bodyPr/>
        <a:lstStyle/>
        <a:p>
          <a:endParaRPr lang="en-US"/>
        </a:p>
      </dgm:t>
    </dgm:pt>
    <dgm:pt modelId="{50E0C508-0A99-4460-B1AC-DE03C44CC894}" type="sibTrans" cxnId="{207870A8-24E8-42F6-BA18-E0035F1AB6BB}">
      <dgm:prSet/>
      <dgm:spPr/>
      <dgm:t>
        <a:bodyPr/>
        <a:lstStyle/>
        <a:p>
          <a:endParaRPr lang="en-US"/>
        </a:p>
      </dgm:t>
    </dgm:pt>
    <dgm:pt modelId="{C1AF08C1-5A2A-4C7C-B28A-FE9DC7A8BE1D}">
      <dgm:prSet custT="1"/>
      <dgm:spPr/>
      <dgm:t>
        <a:bodyPr/>
        <a:lstStyle/>
        <a:p>
          <a:r>
            <a:rPr lang="th-TH" sz="800" b="0" i="0" u="none"/>
            <a:t>โครงการส่งเสริมอาหารเด็กแรกเกิด ถึง 6 ปี</a:t>
          </a:r>
          <a:endParaRPr lang="th-TH" sz="800"/>
        </a:p>
      </dgm:t>
    </dgm:pt>
    <dgm:pt modelId="{4E5D9347-9D98-4724-8684-62E199827247}" type="parTrans" cxnId="{8A79CD6E-75B4-4290-8923-490F96CA867A}">
      <dgm:prSet/>
      <dgm:spPr/>
      <dgm:t>
        <a:bodyPr/>
        <a:lstStyle/>
        <a:p>
          <a:endParaRPr lang="en-US"/>
        </a:p>
      </dgm:t>
    </dgm:pt>
    <dgm:pt modelId="{72537D63-B490-48B9-B438-1C17F76B6EB3}" type="sibTrans" cxnId="{8A79CD6E-75B4-4290-8923-490F96CA867A}">
      <dgm:prSet/>
      <dgm:spPr/>
      <dgm:t>
        <a:bodyPr/>
        <a:lstStyle/>
        <a:p>
          <a:endParaRPr lang="en-US"/>
        </a:p>
      </dgm:t>
    </dgm:pt>
    <dgm:pt modelId="{2F8100C0-FD04-4D12-AAE8-592EE9E3665B}">
      <dgm:prSet custT="1"/>
      <dgm:spPr/>
      <dgm:t>
        <a:bodyPr/>
        <a:lstStyle/>
        <a:p>
          <a:r>
            <a:rPr lang="th-TH" sz="800" b="0" i="0" u="none"/>
            <a:t>ตั้งจุดตรวจเวรยามในหมู่บ้านชุมชน</a:t>
          </a:r>
          <a:endParaRPr lang="th-TH" sz="800"/>
        </a:p>
      </dgm:t>
    </dgm:pt>
    <dgm:pt modelId="{11E7516E-76A4-422D-ADE5-0D1895E052D0}" type="parTrans" cxnId="{54271584-C414-469E-9AE0-A9E571F765C1}">
      <dgm:prSet/>
      <dgm:spPr/>
      <dgm:t>
        <a:bodyPr/>
        <a:lstStyle/>
        <a:p>
          <a:endParaRPr lang="en-US"/>
        </a:p>
      </dgm:t>
    </dgm:pt>
    <dgm:pt modelId="{517C7100-59AF-4B55-A0ED-32B379F34DDC}" type="sibTrans" cxnId="{54271584-C414-469E-9AE0-A9E571F765C1}">
      <dgm:prSet/>
      <dgm:spPr/>
      <dgm:t>
        <a:bodyPr/>
        <a:lstStyle/>
        <a:p>
          <a:endParaRPr lang="en-US"/>
        </a:p>
      </dgm:t>
    </dgm:pt>
    <dgm:pt modelId="{2D1BB3A8-E151-4683-8F99-F1B5BA2DDF48}">
      <dgm:prSet custT="1"/>
      <dgm:spPr/>
      <dgm:t>
        <a:bodyPr/>
        <a:lstStyle/>
        <a:p>
          <a:r>
            <a:rPr lang="th-TH" sz="800" b="0" i="0" u="none"/>
            <a:t>ศูนย์เรียนรู้ขยะรีไซเคิล</a:t>
          </a:r>
          <a:endParaRPr lang="th-TH" sz="800"/>
        </a:p>
      </dgm:t>
    </dgm:pt>
    <dgm:pt modelId="{07B968FA-4726-4937-9410-973BDC81FE0D}" type="parTrans" cxnId="{EAC028C0-F70E-47FB-9E87-8F71B48BAC45}">
      <dgm:prSet/>
      <dgm:spPr/>
      <dgm:t>
        <a:bodyPr/>
        <a:lstStyle/>
        <a:p>
          <a:endParaRPr lang="en-US"/>
        </a:p>
      </dgm:t>
    </dgm:pt>
    <dgm:pt modelId="{71578229-4037-4FE8-972D-20D886FFA2CB}" type="sibTrans" cxnId="{EAC028C0-F70E-47FB-9E87-8F71B48BAC45}">
      <dgm:prSet/>
      <dgm:spPr/>
      <dgm:t>
        <a:bodyPr/>
        <a:lstStyle/>
        <a:p>
          <a:endParaRPr lang="en-US"/>
        </a:p>
      </dgm:t>
    </dgm:pt>
    <dgm:pt modelId="{986E7311-5BA0-4A92-BC9E-6352679C2E9E}">
      <dgm:prSet custT="1"/>
      <dgm:spPr/>
      <dgm:t>
        <a:bodyPr/>
        <a:lstStyle/>
        <a:p>
          <a:r>
            <a:rPr lang="th-TH" sz="800" b="0" i="0" u="none"/>
            <a:t>บริการเยี่ยมหญิงตั้งครรภ์และหญิงหลังคลอดให้ครบตามเกณฑ์</a:t>
          </a:r>
          <a:endParaRPr lang="th-TH" sz="800"/>
        </a:p>
      </dgm:t>
    </dgm:pt>
    <dgm:pt modelId="{E90E5FAB-E3DB-4A9A-9B07-9DC6C80679F2}" type="parTrans" cxnId="{8BE8B214-A8FC-4636-9AEB-B358DA80FA75}">
      <dgm:prSet/>
      <dgm:spPr/>
      <dgm:t>
        <a:bodyPr/>
        <a:lstStyle/>
        <a:p>
          <a:endParaRPr lang="en-US"/>
        </a:p>
      </dgm:t>
    </dgm:pt>
    <dgm:pt modelId="{93A5C0BC-93EA-4477-BC28-0E8FE8D51F52}" type="sibTrans" cxnId="{8BE8B214-A8FC-4636-9AEB-B358DA80FA75}">
      <dgm:prSet/>
      <dgm:spPr/>
      <dgm:t>
        <a:bodyPr/>
        <a:lstStyle/>
        <a:p>
          <a:endParaRPr lang="en-US"/>
        </a:p>
      </dgm:t>
    </dgm:pt>
    <dgm:pt modelId="{E7C7E32E-241A-4B98-B756-A56636C60F64}">
      <dgm:prSet custT="1"/>
      <dgm:spPr/>
      <dgm:t>
        <a:bodyPr/>
        <a:lstStyle/>
        <a:p>
          <a:r>
            <a:rPr lang="th-TH" sz="800" b="0" i="0" u="none"/>
            <a:t>โครงการออกกำลังกายเพื่อสุขภาพ</a:t>
          </a:r>
          <a:endParaRPr lang="th-TH" sz="800"/>
        </a:p>
      </dgm:t>
    </dgm:pt>
    <dgm:pt modelId="{187052EA-D105-4315-BC5F-50E6A2EC0452}" type="parTrans" cxnId="{1AD07597-9E6B-4A3D-B560-E8EE802F114E}">
      <dgm:prSet/>
      <dgm:spPr/>
      <dgm:t>
        <a:bodyPr/>
        <a:lstStyle/>
        <a:p>
          <a:endParaRPr lang="en-US"/>
        </a:p>
      </dgm:t>
    </dgm:pt>
    <dgm:pt modelId="{4B66CD19-5138-487C-A713-717B98D624C3}" type="sibTrans" cxnId="{1AD07597-9E6B-4A3D-B560-E8EE802F114E}">
      <dgm:prSet/>
      <dgm:spPr/>
      <dgm:t>
        <a:bodyPr/>
        <a:lstStyle/>
        <a:p>
          <a:endParaRPr lang="en-US"/>
        </a:p>
      </dgm:t>
    </dgm:pt>
    <dgm:pt modelId="{F0382052-BD60-4EE7-B1A5-A3627FBF642C}">
      <dgm:prSet custT="1"/>
      <dgm:spPr/>
      <dgm:t>
        <a:bodyPr/>
        <a:lstStyle/>
        <a:p>
          <a:r>
            <a:rPr lang="th-TH" sz="800" b="0" i="0" u="none"/>
            <a:t>จัดสวัสดิการแก่ เด็ก/ เยาวชน /ผู้ด้อยโอกาส/ผู้สูงอายุ/ผู้พิการ</a:t>
          </a:r>
          <a:endParaRPr lang="th-TH" sz="800"/>
        </a:p>
      </dgm:t>
    </dgm:pt>
    <dgm:pt modelId="{AED3CE25-3416-4918-BE26-5FE7D56AE9CF}" type="parTrans" cxnId="{0C891E57-DF6A-49EC-8C3D-8C71251F05EC}">
      <dgm:prSet/>
      <dgm:spPr/>
      <dgm:t>
        <a:bodyPr/>
        <a:lstStyle/>
        <a:p>
          <a:endParaRPr lang="en-US"/>
        </a:p>
      </dgm:t>
    </dgm:pt>
    <dgm:pt modelId="{D485C1EA-9489-4520-B596-163857DBAF73}" type="sibTrans" cxnId="{0C891E57-DF6A-49EC-8C3D-8C71251F05EC}">
      <dgm:prSet/>
      <dgm:spPr/>
      <dgm:t>
        <a:bodyPr/>
        <a:lstStyle/>
        <a:p>
          <a:endParaRPr lang="en-US"/>
        </a:p>
      </dgm:t>
    </dgm:pt>
    <dgm:pt modelId="{C45909D5-00ED-4473-8AAE-A4277ECE65FD}">
      <dgm:prSet custT="1"/>
      <dgm:spPr/>
      <dgm:t>
        <a:bodyPr/>
        <a:lstStyle/>
        <a:p>
          <a:r>
            <a:rPr lang="th-TH" sz="800" b="0" i="0" u="none"/>
            <a:t>พัฒนาแหล่งท่องเที่ยวปุาชายเลน</a:t>
          </a:r>
          <a:endParaRPr lang="th-TH" sz="800"/>
        </a:p>
      </dgm:t>
    </dgm:pt>
    <dgm:pt modelId="{6275E92A-A4AB-411B-A0CA-AB203687C564}" type="parTrans" cxnId="{2ECDD15E-CC4D-4FD2-B03F-A0AF997E41AB}">
      <dgm:prSet/>
      <dgm:spPr/>
      <dgm:t>
        <a:bodyPr/>
        <a:lstStyle/>
        <a:p>
          <a:endParaRPr lang="en-US"/>
        </a:p>
      </dgm:t>
    </dgm:pt>
    <dgm:pt modelId="{7A882C76-7BD3-4C1C-B86E-2CD27041EFBC}" type="sibTrans" cxnId="{2ECDD15E-CC4D-4FD2-B03F-A0AF997E41AB}">
      <dgm:prSet/>
      <dgm:spPr/>
      <dgm:t>
        <a:bodyPr/>
        <a:lstStyle/>
        <a:p>
          <a:endParaRPr lang="en-US"/>
        </a:p>
      </dgm:t>
    </dgm:pt>
    <dgm:pt modelId="{2310B852-FFCE-4EB7-9908-D17234A14212}">
      <dgm:prSet custT="1"/>
      <dgm:spPr/>
      <dgm:t>
        <a:bodyPr/>
        <a:lstStyle/>
        <a:p>
          <a:r>
            <a:rPr lang="th-TH" sz="800" b="0" i="0" u="none"/>
            <a:t>จัดทำแผนซักซ้อมการอพยพในพื้นที่เสี่ยง</a:t>
          </a:r>
          <a:endParaRPr lang="th-TH" sz="800"/>
        </a:p>
      </dgm:t>
    </dgm:pt>
    <dgm:pt modelId="{39157FED-2FD3-4271-8033-8C386A425B8A}" type="parTrans" cxnId="{6B74ABD1-5D20-4C14-BC6F-42ABEBA3CEE9}">
      <dgm:prSet/>
      <dgm:spPr/>
      <dgm:t>
        <a:bodyPr/>
        <a:lstStyle/>
        <a:p>
          <a:endParaRPr lang="en-US"/>
        </a:p>
      </dgm:t>
    </dgm:pt>
    <dgm:pt modelId="{9E20513F-3D9D-4D62-8AB9-0EA71C5167EB}" type="sibTrans" cxnId="{6B74ABD1-5D20-4C14-BC6F-42ABEBA3CEE9}">
      <dgm:prSet/>
      <dgm:spPr/>
      <dgm:t>
        <a:bodyPr/>
        <a:lstStyle/>
        <a:p>
          <a:endParaRPr lang="en-US"/>
        </a:p>
      </dgm:t>
    </dgm:pt>
    <dgm:pt modelId="{A1DCC3D1-1D55-45B7-A821-5AAAEFE91476}">
      <dgm:prSet custT="1"/>
      <dgm:spPr/>
      <dgm:t>
        <a:bodyPr/>
        <a:lstStyle/>
        <a:p>
          <a:r>
            <a:rPr lang="th-TH" sz="800" b="0" i="0" u="none"/>
            <a:t>สำรวจพื้นที่ในการออกเอกสารสิทธิที่ดินทำกิน</a:t>
          </a:r>
          <a:endParaRPr lang="th-TH" sz="800"/>
        </a:p>
      </dgm:t>
    </dgm:pt>
    <dgm:pt modelId="{AA57FD13-415E-49EA-859F-D767B4781B2A}" type="parTrans" cxnId="{64F93718-E7B6-4A14-B25C-D23EEA49F9D7}">
      <dgm:prSet/>
      <dgm:spPr/>
      <dgm:t>
        <a:bodyPr/>
        <a:lstStyle/>
        <a:p>
          <a:endParaRPr lang="en-US"/>
        </a:p>
      </dgm:t>
    </dgm:pt>
    <dgm:pt modelId="{2A08C128-DA0D-4CB5-8D3E-F98B0F874FD3}" type="sibTrans" cxnId="{64F93718-E7B6-4A14-B25C-D23EEA49F9D7}">
      <dgm:prSet/>
      <dgm:spPr/>
      <dgm:t>
        <a:bodyPr/>
        <a:lstStyle/>
        <a:p>
          <a:endParaRPr lang="en-US"/>
        </a:p>
      </dgm:t>
    </dgm:pt>
    <dgm:pt modelId="{060466D7-3F79-49C5-96F8-420EB1F0FB65}">
      <dgm:prSet custT="1"/>
      <dgm:spPr/>
      <dgm:t>
        <a:bodyPr/>
        <a:lstStyle/>
        <a:p>
          <a:r>
            <a:rPr lang="th-TH" sz="800" b="0" i="0" u="none"/>
            <a:t>ส่งเสริมการลด ละ เลิก การใช้สารเคมีในชุมชน</a:t>
          </a:r>
          <a:endParaRPr lang="th-TH" sz="800"/>
        </a:p>
      </dgm:t>
    </dgm:pt>
    <dgm:pt modelId="{1D531BCD-2D1D-4FED-B161-52A3356DCE3B}" type="parTrans" cxnId="{81B5F7B9-DF8E-495A-99F1-512FF30418F7}">
      <dgm:prSet/>
      <dgm:spPr/>
      <dgm:t>
        <a:bodyPr/>
        <a:lstStyle/>
        <a:p>
          <a:endParaRPr lang="en-US"/>
        </a:p>
      </dgm:t>
    </dgm:pt>
    <dgm:pt modelId="{DD32FCE4-89A1-4A13-BD9E-E4388DAD320F}" type="sibTrans" cxnId="{81B5F7B9-DF8E-495A-99F1-512FF30418F7}">
      <dgm:prSet/>
      <dgm:spPr/>
      <dgm:t>
        <a:bodyPr/>
        <a:lstStyle/>
        <a:p>
          <a:endParaRPr lang="en-US"/>
        </a:p>
      </dgm:t>
    </dgm:pt>
    <dgm:pt modelId="{53320274-AB13-42D4-B8EC-832061252229}">
      <dgm:prSet custT="1"/>
      <dgm:spPr/>
      <dgm:t>
        <a:bodyPr/>
        <a:lstStyle/>
        <a:p>
          <a:r>
            <a:rPr lang="th-TH" sz="800" b="0" i="0" u="none"/>
            <a:t>ส่งเสริมครอบครัวพัฒนาหมู่บ้านละ 3 ครอบครัว</a:t>
          </a:r>
          <a:endParaRPr lang="th-TH" sz="800"/>
        </a:p>
      </dgm:t>
    </dgm:pt>
    <dgm:pt modelId="{F69E7F80-15E0-458E-B016-7B229B881AC8}" type="parTrans" cxnId="{2200B355-8B5B-4E99-9520-5014CCADDFE5}">
      <dgm:prSet/>
      <dgm:spPr/>
      <dgm:t>
        <a:bodyPr/>
        <a:lstStyle/>
        <a:p>
          <a:endParaRPr lang="en-US"/>
        </a:p>
      </dgm:t>
    </dgm:pt>
    <dgm:pt modelId="{870AFB32-5407-4AD4-AF41-225506544F83}" type="sibTrans" cxnId="{2200B355-8B5B-4E99-9520-5014CCADDFE5}">
      <dgm:prSet/>
      <dgm:spPr/>
      <dgm:t>
        <a:bodyPr/>
        <a:lstStyle/>
        <a:p>
          <a:endParaRPr lang="en-US"/>
        </a:p>
      </dgm:t>
    </dgm:pt>
    <dgm:pt modelId="{F7EA325E-7819-4F55-835B-34E99884EFCC}">
      <dgm:prSet custT="1"/>
      <dgm:spPr/>
      <dgm:t>
        <a:bodyPr/>
        <a:lstStyle/>
        <a:p>
          <a:r>
            <a:rPr lang="th-TH" sz="800" b="0" i="0" u="none"/>
            <a:t>โครงการครอบครัวอบอุ่นชุมชนเข้มแข็ง</a:t>
          </a:r>
          <a:endParaRPr lang="th-TH" sz="800"/>
        </a:p>
      </dgm:t>
    </dgm:pt>
    <dgm:pt modelId="{5274D1F0-D867-4637-B6EC-FF5F4A671BD2}" type="parTrans" cxnId="{461EC541-EE13-4DA2-B83D-EB009E53BA12}">
      <dgm:prSet/>
      <dgm:spPr/>
      <dgm:t>
        <a:bodyPr/>
        <a:lstStyle/>
        <a:p>
          <a:endParaRPr lang="en-US"/>
        </a:p>
      </dgm:t>
    </dgm:pt>
    <dgm:pt modelId="{276732F6-E102-4FCB-9969-B56DE579AF55}" type="sibTrans" cxnId="{461EC541-EE13-4DA2-B83D-EB009E53BA12}">
      <dgm:prSet/>
      <dgm:spPr/>
      <dgm:t>
        <a:bodyPr/>
        <a:lstStyle/>
        <a:p>
          <a:endParaRPr lang="en-US"/>
        </a:p>
      </dgm:t>
    </dgm:pt>
    <dgm:pt modelId="{3B7A1414-5E3A-4897-8721-0D373AD093E7}">
      <dgm:prSet custT="1"/>
      <dgm:spPr/>
      <dgm:t>
        <a:bodyPr/>
        <a:lstStyle/>
        <a:p>
          <a:r>
            <a:rPr lang="th-TH" sz="800" b="0" i="0" u="none"/>
            <a:t>โครงการช่วยเหลือสงเคราะห์ประชาชนผู้ยากไร้ / ผู้สูงอายุ/ผู้ประสบภัยธรรมชาติ</a:t>
          </a:r>
          <a:endParaRPr lang="th-TH" sz="800"/>
        </a:p>
      </dgm:t>
    </dgm:pt>
    <dgm:pt modelId="{CB9D1B5B-D963-4FE0-B8D5-8947CA5B47AC}" type="parTrans" cxnId="{D5363583-D08E-4249-89FA-C6097280F521}">
      <dgm:prSet/>
      <dgm:spPr/>
      <dgm:t>
        <a:bodyPr/>
        <a:lstStyle/>
        <a:p>
          <a:endParaRPr lang="en-US"/>
        </a:p>
      </dgm:t>
    </dgm:pt>
    <dgm:pt modelId="{56DBBEB4-ECCA-4084-AE00-8C5792C07EB2}" type="sibTrans" cxnId="{D5363583-D08E-4249-89FA-C6097280F521}">
      <dgm:prSet/>
      <dgm:spPr/>
      <dgm:t>
        <a:bodyPr/>
        <a:lstStyle/>
        <a:p>
          <a:endParaRPr lang="en-US"/>
        </a:p>
      </dgm:t>
    </dgm:pt>
    <dgm:pt modelId="{507E375F-4A4E-45AD-8965-9E1F6E78EEA0}">
      <dgm:prSet custT="1"/>
      <dgm:spPr/>
      <dgm:t>
        <a:bodyPr/>
        <a:lstStyle/>
        <a:p>
          <a:r>
            <a:rPr lang="th-TH" sz="800" b="0" i="0" u="none"/>
            <a:t>รณรงค์ชุมชนไม่ให้ตัดไม้ทา ลายป่ าและสิ่งแวดล้อม</a:t>
          </a:r>
          <a:endParaRPr lang="th-TH" sz="800"/>
        </a:p>
      </dgm:t>
    </dgm:pt>
    <dgm:pt modelId="{7FF4AB1B-0AF8-4758-BAC1-424BD36B53A9}" type="parTrans" cxnId="{6AA53FA4-A708-418D-80E0-24EAB8A805EB}">
      <dgm:prSet/>
      <dgm:spPr/>
      <dgm:t>
        <a:bodyPr/>
        <a:lstStyle/>
        <a:p>
          <a:endParaRPr lang="en-US"/>
        </a:p>
      </dgm:t>
    </dgm:pt>
    <dgm:pt modelId="{0D6B2E64-0715-4FC7-9100-91A6165AAD03}" type="sibTrans" cxnId="{6AA53FA4-A708-418D-80E0-24EAB8A805EB}">
      <dgm:prSet/>
      <dgm:spPr/>
      <dgm:t>
        <a:bodyPr/>
        <a:lstStyle/>
        <a:p>
          <a:endParaRPr lang="en-US"/>
        </a:p>
      </dgm:t>
    </dgm:pt>
    <dgm:pt modelId="{24323DC7-AEE5-40B2-9FA0-D0F54D7E9B09}">
      <dgm:prSet custT="1"/>
      <dgm:spPr/>
      <dgm:t>
        <a:bodyPr/>
        <a:lstStyle/>
        <a:p>
          <a:r>
            <a:rPr lang="th-TH" sz="800" b="0" i="0" u="none"/>
            <a:t>สนับสนุนอุปกรณ์กีฬา เช่น ฟุตบอล วอลเลย์บอล เป็นต้น และส่งเสริมการกีฬาให้กับเยาวชนในหมู่บ้าน</a:t>
          </a:r>
          <a:endParaRPr lang="th-TH" sz="800"/>
        </a:p>
      </dgm:t>
    </dgm:pt>
    <dgm:pt modelId="{743ADA5D-2173-4C59-BE4E-54A5D1EB6ABF}" type="parTrans" cxnId="{36FAC887-C627-4A18-A563-554912BF2FDE}">
      <dgm:prSet/>
      <dgm:spPr/>
      <dgm:t>
        <a:bodyPr/>
        <a:lstStyle/>
        <a:p>
          <a:endParaRPr lang="en-US"/>
        </a:p>
      </dgm:t>
    </dgm:pt>
    <dgm:pt modelId="{7EB28A4D-D2CB-4850-8420-7A0A7B716F1D}" type="sibTrans" cxnId="{36FAC887-C627-4A18-A563-554912BF2FDE}">
      <dgm:prSet/>
      <dgm:spPr/>
      <dgm:t>
        <a:bodyPr/>
        <a:lstStyle/>
        <a:p>
          <a:endParaRPr lang="en-US"/>
        </a:p>
      </dgm:t>
    </dgm:pt>
    <dgm:pt modelId="{63AD4FB7-E044-4D6F-A293-6419FB92699B}">
      <dgm:prSet custT="1"/>
      <dgm:spPr/>
      <dgm:t>
        <a:bodyPr/>
        <a:lstStyle/>
        <a:p>
          <a:r>
            <a:rPr lang="th-TH" sz="800" b="0" i="0" u="none"/>
            <a:t>โครงการฟื้นฟู/อนุรักษ์ทรัพยากร ธรรมชาติและสิ่งแวดล้อม</a:t>
          </a:r>
          <a:endParaRPr lang="th-TH" sz="800"/>
        </a:p>
      </dgm:t>
    </dgm:pt>
    <dgm:pt modelId="{7912EC6B-CDA6-4D0E-9B32-0F5E95BF4964}" type="parTrans" cxnId="{C86C2C0A-E4B0-46C7-80AA-2E3C57685413}">
      <dgm:prSet/>
      <dgm:spPr/>
      <dgm:t>
        <a:bodyPr/>
        <a:lstStyle/>
        <a:p>
          <a:endParaRPr lang="en-US"/>
        </a:p>
      </dgm:t>
    </dgm:pt>
    <dgm:pt modelId="{CCE8B9E3-5040-46E1-82BD-55F6124A26FD}" type="sibTrans" cxnId="{C86C2C0A-E4B0-46C7-80AA-2E3C57685413}">
      <dgm:prSet/>
      <dgm:spPr/>
      <dgm:t>
        <a:bodyPr/>
        <a:lstStyle/>
        <a:p>
          <a:endParaRPr lang="en-US"/>
        </a:p>
      </dgm:t>
    </dgm:pt>
    <dgm:pt modelId="{E420BEB0-D034-442D-91C0-1CDD64C94DD2}">
      <dgm:prSet custT="1"/>
      <dgm:spPr/>
      <dgm:t>
        <a:bodyPr/>
        <a:lstStyle/>
        <a:p>
          <a:r>
            <a:rPr lang="th-TH" sz="1200" b="0" i="0" u="none"/>
            <a:t>ฝึกอบรมส่งเสริมการเรียนรู้เศรษฐกิจพอเพียง</a:t>
          </a:r>
          <a:endParaRPr lang="th-TH" sz="1200"/>
        </a:p>
      </dgm:t>
    </dgm:pt>
    <dgm:pt modelId="{7E060900-96AA-44D1-A17B-4055BE65CBF0}" type="parTrans" cxnId="{3DCEB483-8BC1-4AE1-9C53-B9C75964E5FD}">
      <dgm:prSet/>
      <dgm:spPr/>
      <dgm:t>
        <a:bodyPr/>
        <a:lstStyle/>
        <a:p>
          <a:endParaRPr lang="en-US"/>
        </a:p>
      </dgm:t>
    </dgm:pt>
    <dgm:pt modelId="{82D659DC-2268-44CE-BD8B-10673895D394}" type="sibTrans" cxnId="{3DCEB483-8BC1-4AE1-9C53-B9C75964E5FD}">
      <dgm:prSet/>
      <dgm:spPr/>
      <dgm:t>
        <a:bodyPr/>
        <a:lstStyle/>
        <a:p>
          <a:endParaRPr lang="en-US"/>
        </a:p>
      </dgm:t>
    </dgm:pt>
    <dgm:pt modelId="{C75C5F65-764E-4031-B8B1-9C01509F68B0}">
      <dgm:prSet custT="1"/>
      <dgm:spPr/>
      <dgm:t>
        <a:bodyPr/>
        <a:lstStyle/>
        <a:p>
          <a:r>
            <a:rPr lang="th-TH" sz="1200" b="0" i="0" u="none"/>
            <a:t>การเพาะเห็ดฟำงในตะกร้าพลาสติก</a:t>
          </a:r>
          <a:endParaRPr lang="th-TH" sz="1200"/>
        </a:p>
      </dgm:t>
    </dgm:pt>
    <dgm:pt modelId="{41620BBD-A009-4BF2-9394-343D5FAF12A2}" type="parTrans" cxnId="{5DF4B25E-E803-43BC-B1BA-8B53A722EE0B}">
      <dgm:prSet/>
      <dgm:spPr/>
      <dgm:t>
        <a:bodyPr/>
        <a:lstStyle/>
        <a:p>
          <a:endParaRPr lang="en-US"/>
        </a:p>
      </dgm:t>
    </dgm:pt>
    <dgm:pt modelId="{140F043C-E316-4EC6-8574-21A46A7D838C}" type="sibTrans" cxnId="{5DF4B25E-E803-43BC-B1BA-8B53A722EE0B}">
      <dgm:prSet/>
      <dgm:spPr/>
      <dgm:t>
        <a:bodyPr/>
        <a:lstStyle/>
        <a:p>
          <a:endParaRPr lang="en-US"/>
        </a:p>
      </dgm:t>
    </dgm:pt>
    <dgm:pt modelId="{C63FD098-42F6-4A67-91B5-BBAF83FF0CEE}">
      <dgm:prSet custT="1"/>
      <dgm:spPr/>
      <dgm:t>
        <a:bodyPr/>
        <a:lstStyle/>
        <a:p>
          <a:r>
            <a:rPr lang="th-TH" sz="1200" b="0" i="0" u="none"/>
            <a:t>การเลี้ยงจิ้งหรีด</a:t>
          </a:r>
          <a:endParaRPr lang="th-TH" sz="1200"/>
        </a:p>
      </dgm:t>
    </dgm:pt>
    <dgm:pt modelId="{EA5D2CA1-8B7A-45A4-9BAE-272E27488168}" type="parTrans" cxnId="{64A32D7D-5D32-4368-A25C-32470820A5CF}">
      <dgm:prSet/>
      <dgm:spPr/>
      <dgm:t>
        <a:bodyPr/>
        <a:lstStyle/>
        <a:p>
          <a:endParaRPr lang="en-US"/>
        </a:p>
      </dgm:t>
    </dgm:pt>
    <dgm:pt modelId="{0AF32875-FA38-4EC3-99BA-7A7EFF7EEC83}" type="sibTrans" cxnId="{64A32D7D-5D32-4368-A25C-32470820A5CF}">
      <dgm:prSet/>
      <dgm:spPr/>
      <dgm:t>
        <a:bodyPr/>
        <a:lstStyle/>
        <a:p>
          <a:endParaRPr lang="en-US"/>
        </a:p>
      </dgm:t>
    </dgm:pt>
    <dgm:pt modelId="{4A5D9765-BCE0-49DE-A69A-D92FAE9E0B27}">
      <dgm:prSet custT="1"/>
      <dgm:spPr/>
      <dgm:t>
        <a:bodyPr/>
        <a:lstStyle/>
        <a:p>
          <a:r>
            <a:rPr lang="th-TH" sz="800" b="0" i="0" u="none"/>
            <a:t>โครงการเสียงตามสายรณรงค์การทาความสะอาดบ้านเรือน</a:t>
          </a:r>
          <a:endParaRPr lang="th-TH" sz="800"/>
        </a:p>
      </dgm:t>
    </dgm:pt>
    <dgm:pt modelId="{373A6934-91D1-4F12-ADE0-6F7C7C4CBF07}" type="parTrans" cxnId="{4B6FAEF6-7F49-497C-8C0D-B87F552EEF17}">
      <dgm:prSet/>
      <dgm:spPr/>
      <dgm:t>
        <a:bodyPr/>
        <a:lstStyle/>
        <a:p>
          <a:endParaRPr lang="en-US"/>
        </a:p>
      </dgm:t>
    </dgm:pt>
    <dgm:pt modelId="{AE5C30C3-571E-4A56-B8F5-A0458C881FCB}" type="sibTrans" cxnId="{4B6FAEF6-7F49-497C-8C0D-B87F552EEF17}">
      <dgm:prSet/>
      <dgm:spPr/>
      <dgm:t>
        <a:bodyPr/>
        <a:lstStyle/>
        <a:p>
          <a:endParaRPr lang="en-US"/>
        </a:p>
      </dgm:t>
    </dgm:pt>
    <dgm:pt modelId="{7663A23D-7021-487D-80D0-02132FBB7FAD}">
      <dgm:prSet custT="1"/>
      <dgm:spPr/>
      <dgm:t>
        <a:bodyPr/>
        <a:lstStyle/>
        <a:p>
          <a:r>
            <a:rPr lang="th-TH" sz="800" b="0" i="0" u="none"/>
            <a:t>โครงการรณรงค์ประชาสัมพันธ์สร้างจิตสานึกรักษาสิ่งแวดล้อม</a:t>
          </a:r>
          <a:endParaRPr lang="th-TH" sz="800"/>
        </a:p>
      </dgm:t>
    </dgm:pt>
    <dgm:pt modelId="{8A0CDCB1-9C0D-4ACA-A3C9-08D407591B63}" type="parTrans" cxnId="{D5C24643-8CAD-4F97-8B42-E3FF69C54C8D}">
      <dgm:prSet/>
      <dgm:spPr/>
      <dgm:t>
        <a:bodyPr/>
        <a:lstStyle/>
        <a:p>
          <a:endParaRPr lang="en-US"/>
        </a:p>
      </dgm:t>
    </dgm:pt>
    <dgm:pt modelId="{92E0F830-D5A8-44A5-AD6B-7D849AB1D8BE}" type="sibTrans" cxnId="{D5C24643-8CAD-4F97-8B42-E3FF69C54C8D}">
      <dgm:prSet/>
      <dgm:spPr/>
      <dgm:t>
        <a:bodyPr/>
        <a:lstStyle/>
        <a:p>
          <a:endParaRPr lang="en-US"/>
        </a:p>
      </dgm:t>
    </dgm:pt>
    <dgm:pt modelId="{F8FE0DC2-6FE1-4EB6-B6CB-530495C3AC73}">
      <dgm:prSet custT="1"/>
      <dgm:spPr/>
      <dgm:t>
        <a:bodyPr/>
        <a:lstStyle/>
        <a:p>
          <a:r>
            <a:rPr lang="th-TH" sz="800" b="0" i="0" u="none"/>
            <a:t>จัดตั้งร้านค้าชุมชน</a:t>
          </a:r>
          <a:endParaRPr lang="th-TH" sz="800"/>
        </a:p>
      </dgm:t>
    </dgm:pt>
    <dgm:pt modelId="{82E3F840-E016-4BE7-8C61-4145C04AA500}" type="parTrans" cxnId="{28A91C1F-CF95-4B52-AE0D-60560E0557A7}">
      <dgm:prSet/>
      <dgm:spPr/>
      <dgm:t>
        <a:bodyPr/>
        <a:lstStyle/>
        <a:p>
          <a:endParaRPr lang="en-US"/>
        </a:p>
      </dgm:t>
    </dgm:pt>
    <dgm:pt modelId="{B94B87B2-0986-4D08-AEAC-7FB100F23167}" type="sibTrans" cxnId="{28A91C1F-CF95-4B52-AE0D-60560E0557A7}">
      <dgm:prSet/>
      <dgm:spPr/>
      <dgm:t>
        <a:bodyPr/>
        <a:lstStyle/>
        <a:p>
          <a:endParaRPr lang="en-US"/>
        </a:p>
      </dgm:t>
    </dgm:pt>
    <dgm:pt modelId="{339DBCB5-C023-4B79-B1B1-612149261EEF}">
      <dgm:prSet custT="1"/>
      <dgm:spPr/>
      <dgm:t>
        <a:bodyPr/>
        <a:lstStyle/>
        <a:p>
          <a:r>
            <a:rPr lang="th-TH" sz="800" b="0" i="0" u="none"/>
            <a:t>จัดหาที่เก็บน้าดื่ม</a:t>
          </a:r>
          <a:endParaRPr lang="th-TH" sz="800"/>
        </a:p>
      </dgm:t>
    </dgm:pt>
    <dgm:pt modelId="{4484C624-BF47-4887-B3CE-917579F5267E}" type="parTrans" cxnId="{5B362FF5-6AD2-4E49-9DBE-B20549131600}">
      <dgm:prSet/>
      <dgm:spPr/>
      <dgm:t>
        <a:bodyPr/>
        <a:lstStyle/>
        <a:p>
          <a:endParaRPr lang="en-US"/>
        </a:p>
      </dgm:t>
    </dgm:pt>
    <dgm:pt modelId="{674624E8-9F7C-4D03-AD1C-D77D4DDE0021}" type="sibTrans" cxnId="{5B362FF5-6AD2-4E49-9DBE-B20549131600}">
      <dgm:prSet/>
      <dgm:spPr/>
      <dgm:t>
        <a:bodyPr/>
        <a:lstStyle/>
        <a:p>
          <a:endParaRPr lang="en-US"/>
        </a:p>
      </dgm:t>
    </dgm:pt>
    <dgm:pt modelId="{C097FE52-E246-48D9-B211-D96F0239778E}">
      <dgm:prSet custT="1"/>
      <dgm:spPr/>
      <dgm:t>
        <a:bodyPr/>
        <a:lstStyle/>
        <a:p>
          <a:r>
            <a:rPr lang="th-TH" sz="800" b="0" i="0" u="none"/>
            <a:t>การอนุรักษ์พันธ์สัตว์นํ้า</a:t>
          </a:r>
          <a:endParaRPr lang="th-TH" sz="800"/>
        </a:p>
      </dgm:t>
    </dgm:pt>
    <dgm:pt modelId="{16A4D675-90F2-44D6-AB6F-90AFFBB097F0}" type="parTrans" cxnId="{4C2956E2-3693-406B-8DAE-EC7AB4EA64F6}">
      <dgm:prSet/>
      <dgm:spPr/>
      <dgm:t>
        <a:bodyPr/>
        <a:lstStyle/>
        <a:p>
          <a:endParaRPr lang="en-US"/>
        </a:p>
      </dgm:t>
    </dgm:pt>
    <dgm:pt modelId="{09A5B3AC-0AA1-43EC-8B56-B69B9B2BFF6E}" type="sibTrans" cxnId="{4C2956E2-3693-406B-8DAE-EC7AB4EA64F6}">
      <dgm:prSet/>
      <dgm:spPr/>
      <dgm:t>
        <a:bodyPr/>
        <a:lstStyle/>
        <a:p>
          <a:endParaRPr lang="en-US"/>
        </a:p>
      </dgm:t>
    </dgm:pt>
    <dgm:pt modelId="{3A6EC152-9CC6-4945-9F27-5A21EA8A1874}">
      <dgm:prSet custT="1"/>
      <dgm:spPr/>
      <dgm:t>
        <a:bodyPr/>
        <a:lstStyle/>
        <a:p>
          <a:r>
            <a:rPr lang="th-TH" sz="800" b="0" i="0" u="none"/>
            <a:t>อนุรักษ์วัฒนธรรมประเพณี</a:t>
          </a:r>
          <a:endParaRPr lang="th-TH" sz="800"/>
        </a:p>
      </dgm:t>
    </dgm:pt>
    <dgm:pt modelId="{2B514408-925F-4990-8C17-3370F657F474}" type="parTrans" cxnId="{51B716A6-0575-4220-B231-2ED48E94CE61}">
      <dgm:prSet/>
      <dgm:spPr/>
      <dgm:t>
        <a:bodyPr/>
        <a:lstStyle/>
        <a:p>
          <a:endParaRPr lang="en-US"/>
        </a:p>
      </dgm:t>
    </dgm:pt>
    <dgm:pt modelId="{44589C95-9604-4B8E-8B1C-5CBAE345C5C8}" type="sibTrans" cxnId="{51B716A6-0575-4220-B231-2ED48E94CE61}">
      <dgm:prSet/>
      <dgm:spPr/>
      <dgm:t>
        <a:bodyPr/>
        <a:lstStyle/>
        <a:p>
          <a:endParaRPr lang="en-US"/>
        </a:p>
      </dgm:t>
    </dgm:pt>
    <dgm:pt modelId="{CBBE6E52-7739-4F78-A789-9EB25033D9D2}">
      <dgm:prSet custT="1"/>
      <dgm:spPr/>
      <dgm:t>
        <a:bodyPr/>
        <a:lstStyle/>
        <a:p>
          <a:r>
            <a:rPr lang="th-TH" sz="800" b="0" i="0" u="none"/>
            <a:t>โครงการสนับสนุนพัฒนาศูนย์เรียนรู้ชุมชน</a:t>
          </a:r>
          <a:endParaRPr lang="th-TH" sz="800"/>
        </a:p>
      </dgm:t>
    </dgm:pt>
    <dgm:pt modelId="{DDA1A03A-1E2E-4966-97AF-4B71CC1839F6}" type="parTrans" cxnId="{79C8DDEE-5D90-42FD-8EF5-1B9BCB8AC12C}">
      <dgm:prSet/>
      <dgm:spPr/>
      <dgm:t>
        <a:bodyPr/>
        <a:lstStyle/>
        <a:p>
          <a:endParaRPr lang="en-US"/>
        </a:p>
      </dgm:t>
    </dgm:pt>
    <dgm:pt modelId="{1952C45D-13FE-47DC-A76F-9917B12917FE}" type="sibTrans" cxnId="{79C8DDEE-5D90-42FD-8EF5-1B9BCB8AC12C}">
      <dgm:prSet/>
      <dgm:spPr/>
      <dgm:t>
        <a:bodyPr/>
        <a:lstStyle/>
        <a:p>
          <a:endParaRPr lang="en-US"/>
        </a:p>
      </dgm:t>
    </dgm:pt>
    <dgm:pt modelId="{15BBD8CF-BCD5-46CA-850F-4089A3B59851}">
      <dgm:prSet custT="1"/>
      <dgm:spPr/>
      <dgm:t>
        <a:bodyPr/>
        <a:lstStyle/>
        <a:p>
          <a:r>
            <a:rPr lang="th-TH" sz="800" b="0" i="0" u="none"/>
            <a:t>ฝึกอบรมส่งเสริมการเรียนรู้เศรษฐกิจพอเพียง</a:t>
          </a:r>
          <a:endParaRPr lang="th-TH" sz="800"/>
        </a:p>
      </dgm:t>
    </dgm:pt>
    <dgm:pt modelId="{91479A2C-F48E-4EFC-9AF3-00C3FA71EB20}" type="parTrans" cxnId="{F1BF40E6-628D-4E2D-80CE-755327C479C3}">
      <dgm:prSet/>
      <dgm:spPr/>
      <dgm:t>
        <a:bodyPr/>
        <a:lstStyle/>
        <a:p>
          <a:endParaRPr lang="en-US"/>
        </a:p>
      </dgm:t>
    </dgm:pt>
    <dgm:pt modelId="{7CDDA17D-BCEC-4519-8974-EAC20C43B7E1}" type="sibTrans" cxnId="{F1BF40E6-628D-4E2D-80CE-755327C479C3}">
      <dgm:prSet/>
      <dgm:spPr/>
      <dgm:t>
        <a:bodyPr/>
        <a:lstStyle/>
        <a:p>
          <a:endParaRPr lang="en-US"/>
        </a:p>
      </dgm:t>
    </dgm:pt>
    <dgm:pt modelId="{124CF4F8-3B1B-4502-83B8-02F6404FA22F}">
      <dgm:prSet custT="1"/>
      <dgm:spPr/>
      <dgm:t>
        <a:bodyPr/>
        <a:lstStyle/>
        <a:p>
          <a:r>
            <a:rPr lang="th-TH" sz="800" b="0" i="0" u="none"/>
            <a:t>ส่งเสริมโรงน้ำดื่มชุมชน</a:t>
          </a:r>
          <a:endParaRPr lang="th-TH" sz="800"/>
        </a:p>
      </dgm:t>
    </dgm:pt>
    <dgm:pt modelId="{77A2EF75-D1ED-4B2C-A5DC-C9A0B7B77B1B}" type="parTrans" cxnId="{6EE325EF-448C-4248-BE28-114C927A5F96}">
      <dgm:prSet/>
      <dgm:spPr/>
      <dgm:t>
        <a:bodyPr/>
        <a:lstStyle/>
        <a:p>
          <a:endParaRPr lang="en-US"/>
        </a:p>
      </dgm:t>
    </dgm:pt>
    <dgm:pt modelId="{96A04B13-9F46-41BC-B42C-8E01DF04FC7D}" type="sibTrans" cxnId="{6EE325EF-448C-4248-BE28-114C927A5F96}">
      <dgm:prSet/>
      <dgm:spPr/>
      <dgm:t>
        <a:bodyPr/>
        <a:lstStyle/>
        <a:p>
          <a:endParaRPr lang="en-US"/>
        </a:p>
      </dgm:t>
    </dgm:pt>
    <dgm:pt modelId="{5F6AC533-B2FE-4DB2-AFC0-91E09EED6E4C}">
      <dgm:prSet custT="1"/>
      <dgm:spPr/>
      <dgm:t>
        <a:bodyPr/>
        <a:lstStyle/>
        <a:p>
          <a:r>
            <a:rPr lang="th-TH" sz="800" b="0" i="0" u="none"/>
            <a:t>จัดหาแหล่งน้ำด้วยพลังงานแสงอาทิตย์</a:t>
          </a:r>
          <a:endParaRPr lang="th-TH" sz="800"/>
        </a:p>
      </dgm:t>
    </dgm:pt>
    <dgm:pt modelId="{48098827-F8C5-4EE7-AEA0-990F3C18A924}" type="parTrans" cxnId="{94D8C1CD-27DA-46AF-9A96-0B9699891A87}">
      <dgm:prSet/>
      <dgm:spPr/>
      <dgm:t>
        <a:bodyPr/>
        <a:lstStyle/>
        <a:p>
          <a:endParaRPr lang="en-US"/>
        </a:p>
      </dgm:t>
    </dgm:pt>
    <dgm:pt modelId="{840F8B3E-47CE-4CCE-AFB7-A45861E55E02}" type="sibTrans" cxnId="{94D8C1CD-27DA-46AF-9A96-0B9699891A87}">
      <dgm:prSet/>
      <dgm:spPr/>
      <dgm:t>
        <a:bodyPr/>
        <a:lstStyle/>
        <a:p>
          <a:endParaRPr lang="en-US"/>
        </a:p>
      </dgm:t>
    </dgm:pt>
    <dgm:pt modelId="{361E6006-FBF8-4642-955B-756EAAC75E58}">
      <dgm:prSet custT="1"/>
      <dgm:spPr/>
      <dgm:t>
        <a:bodyPr/>
        <a:lstStyle/>
        <a:p>
          <a:r>
            <a:rPr lang="th-TH" sz="800" b="0" i="0" u="none"/>
            <a:t>จัดสวัสดิการแก่ เด็ก/ เยาวชน /ผู้ด้อยโอกาส/ผู้สูงอายุ/ผู้พิการ</a:t>
          </a:r>
          <a:endParaRPr lang="th-TH" sz="800"/>
        </a:p>
      </dgm:t>
    </dgm:pt>
    <dgm:pt modelId="{27284085-1602-45F0-BD4A-DF575B05AB9C}" type="parTrans" cxnId="{F71D08B7-63AA-4E93-8BE3-0F30F56476AB}">
      <dgm:prSet/>
      <dgm:spPr/>
      <dgm:t>
        <a:bodyPr/>
        <a:lstStyle/>
        <a:p>
          <a:endParaRPr lang="en-US"/>
        </a:p>
      </dgm:t>
    </dgm:pt>
    <dgm:pt modelId="{9365E35E-2DBF-4996-BDDC-5256F214BDB5}" type="sibTrans" cxnId="{F71D08B7-63AA-4E93-8BE3-0F30F56476AB}">
      <dgm:prSet/>
      <dgm:spPr/>
      <dgm:t>
        <a:bodyPr/>
        <a:lstStyle/>
        <a:p>
          <a:endParaRPr lang="en-US"/>
        </a:p>
      </dgm:t>
    </dgm:pt>
    <dgm:pt modelId="{E3BEDE3B-0379-4EB0-B75C-D0BC07B16B4D}">
      <dgm:prSet custT="1"/>
      <dgm:spPr/>
      <dgm:t>
        <a:bodyPr/>
        <a:lstStyle/>
        <a:p>
          <a:r>
            <a:rPr lang="th-TH" sz="800" b="0" i="0" u="none"/>
            <a:t>โครงการพัฒนาคุณภาพชีวีตเด็ก เยาวชน และครอบครัว ในระดับชุมชนท้องถิ่น</a:t>
          </a:r>
          <a:endParaRPr lang="th-TH" sz="800"/>
        </a:p>
      </dgm:t>
    </dgm:pt>
    <dgm:pt modelId="{C593F9FA-9296-40A3-86C2-0EE83601192A}" type="parTrans" cxnId="{DED038E7-96E5-4B95-993E-7C4379F34BDF}">
      <dgm:prSet/>
      <dgm:spPr/>
      <dgm:t>
        <a:bodyPr/>
        <a:lstStyle/>
        <a:p>
          <a:endParaRPr lang="en-US"/>
        </a:p>
      </dgm:t>
    </dgm:pt>
    <dgm:pt modelId="{0253EE27-E749-427C-9F9E-29F70A6E26F1}" type="sibTrans" cxnId="{DED038E7-96E5-4B95-993E-7C4379F34BDF}">
      <dgm:prSet/>
      <dgm:spPr/>
      <dgm:t>
        <a:bodyPr/>
        <a:lstStyle/>
        <a:p>
          <a:endParaRPr lang="en-US"/>
        </a:p>
      </dgm:t>
    </dgm:pt>
    <dgm:pt modelId="{4E218522-884A-45CC-ABB9-9EDD9E982E5D}">
      <dgm:prSet custT="1"/>
      <dgm:spPr/>
      <dgm:t>
        <a:bodyPr/>
        <a:lstStyle/>
        <a:p>
          <a:r>
            <a:rPr lang="th-TH" sz="800" b="0" i="0" u="none"/>
            <a:t>จัดตั้งแกนนำพิทักษ์ทรัพยากรธรรมชาติและสิ่งแวดล้อม</a:t>
          </a:r>
          <a:endParaRPr lang="th-TH" sz="800"/>
        </a:p>
      </dgm:t>
    </dgm:pt>
    <dgm:pt modelId="{159284FE-8D14-466D-8801-F0602675419A}" type="parTrans" cxnId="{10F2E2D7-DC73-43A9-A6E7-06286023EF04}">
      <dgm:prSet/>
      <dgm:spPr/>
      <dgm:t>
        <a:bodyPr/>
        <a:lstStyle/>
        <a:p>
          <a:endParaRPr lang="en-US"/>
        </a:p>
      </dgm:t>
    </dgm:pt>
    <dgm:pt modelId="{FE4E555C-5B3C-4341-96A8-284F3F726207}" type="sibTrans" cxnId="{10F2E2D7-DC73-43A9-A6E7-06286023EF04}">
      <dgm:prSet/>
      <dgm:spPr/>
      <dgm:t>
        <a:bodyPr/>
        <a:lstStyle/>
        <a:p>
          <a:endParaRPr lang="en-US"/>
        </a:p>
      </dgm:t>
    </dgm:pt>
    <dgm:pt modelId="{A112668B-81BC-4849-A9D7-BFF60615C3D4}">
      <dgm:prSet custT="1"/>
      <dgm:spPr/>
      <dgm:t>
        <a:bodyPr/>
        <a:lstStyle/>
        <a:p>
          <a:r>
            <a:rPr lang="th-TH" sz="800" b="0" i="0" u="none"/>
            <a:t>โครงการเทลานคอนกรีต</a:t>
          </a:r>
          <a:endParaRPr lang="th-TH" sz="800"/>
        </a:p>
      </dgm:t>
    </dgm:pt>
    <dgm:pt modelId="{6626072A-01C2-4D7C-84D5-800E491E2E44}" type="parTrans" cxnId="{6A212530-5085-43C3-AF19-AD3440F7AC6F}">
      <dgm:prSet/>
      <dgm:spPr/>
      <dgm:t>
        <a:bodyPr/>
        <a:lstStyle/>
        <a:p>
          <a:endParaRPr lang="en-US"/>
        </a:p>
      </dgm:t>
    </dgm:pt>
    <dgm:pt modelId="{BC6FF227-46CD-4252-94C3-E221BC3DCFE4}" type="sibTrans" cxnId="{6A212530-5085-43C3-AF19-AD3440F7AC6F}">
      <dgm:prSet/>
      <dgm:spPr/>
      <dgm:t>
        <a:bodyPr/>
        <a:lstStyle/>
        <a:p>
          <a:endParaRPr lang="en-US"/>
        </a:p>
      </dgm:t>
    </dgm:pt>
    <dgm:pt modelId="{442D6C04-ADE0-4F52-9D22-7A80F432A7A3}">
      <dgm:prSet custT="1"/>
      <dgm:spPr/>
      <dgm:t>
        <a:bodyPr/>
        <a:lstStyle/>
        <a:p>
          <a:r>
            <a:rPr lang="th-TH" sz="800" b="0" i="0" u="none"/>
            <a:t>โครงการจัดแข่งขันกีฬาต่อต้านยาเสพติดประจำหมู่บ้าน</a:t>
          </a:r>
          <a:endParaRPr lang="th-TH" sz="800"/>
        </a:p>
      </dgm:t>
    </dgm:pt>
    <dgm:pt modelId="{6CF46C6E-B7CA-46EA-8A59-6C82BB88DFCD}" type="parTrans" cxnId="{02F9AE20-BAFB-4823-99D3-988BE8CBDFAE}">
      <dgm:prSet/>
      <dgm:spPr/>
      <dgm:t>
        <a:bodyPr/>
        <a:lstStyle/>
        <a:p>
          <a:endParaRPr lang="en-US"/>
        </a:p>
      </dgm:t>
    </dgm:pt>
    <dgm:pt modelId="{1E0BCB96-B80F-446E-999D-9EA701409235}" type="sibTrans" cxnId="{02F9AE20-BAFB-4823-99D3-988BE8CBDFAE}">
      <dgm:prSet/>
      <dgm:spPr/>
      <dgm:t>
        <a:bodyPr/>
        <a:lstStyle/>
        <a:p>
          <a:endParaRPr lang="en-US"/>
        </a:p>
      </dgm:t>
    </dgm:pt>
    <dgm:pt modelId="{C645707E-19B4-480A-978E-6F8E18345C16}">
      <dgm:prSet custT="1"/>
      <dgm:spPr/>
      <dgm:t>
        <a:bodyPr/>
        <a:lstStyle/>
        <a:p>
          <a:r>
            <a:rPr lang="th-TH" sz="800" b="0" i="0" u="none"/>
            <a:t>สร้างฝายกั้นน้าขนาดเล็ก</a:t>
          </a:r>
          <a:endParaRPr lang="th-TH" sz="800"/>
        </a:p>
      </dgm:t>
    </dgm:pt>
    <dgm:pt modelId="{C5C84B6A-B09E-40D8-A1CF-17CAEF6F5398}" type="parTrans" cxnId="{B3486EA1-A86C-469E-86D3-20DCB5C7FF97}">
      <dgm:prSet/>
      <dgm:spPr/>
      <dgm:t>
        <a:bodyPr/>
        <a:lstStyle/>
        <a:p>
          <a:endParaRPr lang="en-US"/>
        </a:p>
      </dgm:t>
    </dgm:pt>
    <dgm:pt modelId="{E433AFC6-FEE0-404B-896A-0AC8DDFBE9AA}" type="sibTrans" cxnId="{B3486EA1-A86C-469E-86D3-20DCB5C7FF97}">
      <dgm:prSet/>
      <dgm:spPr/>
      <dgm:t>
        <a:bodyPr/>
        <a:lstStyle/>
        <a:p>
          <a:endParaRPr lang="en-US"/>
        </a:p>
      </dgm:t>
    </dgm:pt>
    <dgm:pt modelId="{5F58791B-9255-444F-B1F4-4BADE909684A}">
      <dgm:prSet custT="1"/>
      <dgm:spPr/>
      <dgm:t>
        <a:bodyPr/>
        <a:lstStyle/>
        <a:p>
          <a:r>
            <a:rPr lang="th-TH" sz="800" b="0" i="0" u="none"/>
            <a:t>โครงการสนับสนุนสื่อวัสดุอุปกรณ์การเรียนการสอนที่ทันสมัย</a:t>
          </a:r>
          <a:endParaRPr lang="th-TH" sz="800"/>
        </a:p>
      </dgm:t>
    </dgm:pt>
    <dgm:pt modelId="{B58FF157-17BA-4C9E-AEA6-D1A85E88E8A8}" type="parTrans" cxnId="{4133AFC2-3E10-4BC6-82BB-A34A2C7A50BF}">
      <dgm:prSet/>
      <dgm:spPr/>
      <dgm:t>
        <a:bodyPr/>
        <a:lstStyle/>
        <a:p>
          <a:endParaRPr lang="en-US"/>
        </a:p>
      </dgm:t>
    </dgm:pt>
    <dgm:pt modelId="{04B6A9F3-8B33-49AA-AA40-32F1546C48F0}" type="sibTrans" cxnId="{4133AFC2-3E10-4BC6-82BB-A34A2C7A50BF}">
      <dgm:prSet/>
      <dgm:spPr/>
      <dgm:t>
        <a:bodyPr/>
        <a:lstStyle/>
        <a:p>
          <a:endParaRPr lang="en-US"/>
        </a:p>
      </dgm:t>
    </dgm:pt>
    <dgm:pt modelId="{1E57E416-9DDA-47D4-86E2-C661CBFE510F}">
      <dgm:prSet custT="1"/>
      <dgm:spPr/>
      <dgm:t>
        <a:bodyPr/>
        <a:lstStyle/>
        <a:p>
          <a:r>
            <a:rPr lang="th-TH" sz="800" b="0" i="0" u="none"/>
            <a:t>โครงการจัดเก็บขยะและซื้อถังรองรับขยะไว้ในจุดต่าง</a:t>
          </a:r>
          <a:endParaRPr lang="th-TH" sz="800"/>
        </a:p>
      </dgm:t>
    </dgm:pt>
    <dgm:pt modelId="{C2F80FEB-1A51-463C-A187-DFCAB5D9E0E9}" type="parTrans" cxnId="{33EBE4C4-D32A-430B-BBB7-F4ADE96E97F8}">
      <dgm:prSet/>
      <dgm:spPr/>
      <dgm:t>
        <a:bodyPr/>
        <a:lstStyle/>
        <a:p>
          <a:endParaRPr lang="en-US"/>
        </a:p>
      </dgm:t>
    </dgm:pt>
    <dgm:pt modelId="{88A6C035-905A-4ACC-A46C-EA37674CCBEC}" type="sibTrans" cxnId="{33EBE4C4-D32A-430B-BBB7-F4ADE96E97F8}">
      <dgm:prSet/>
      <dgm:spPr/>
      <dgm:t>
        <a:bodyPr/>
        <a:lstStyle/>
        <a:p>
          <a:endParaRPr lang="en-US"/>
        </a:p>
      </dgm:t>
    </dgm:pt>
    <dgm:pt modelId="{B54C7F1F-896B-4295-9305-D90E3DB03587}">
      <dgm:prSet custT="1"/>
      <dgm:spPr/>
      <dgm:t>
        <a:bodyPr/>
        <a:lstStyle/>
        <a:p>
          <a:r>
            <a:rPr lang="th-TH" sz="800" b="0" i="0" u="none"/>
            <a:t>โครงการปรับปรุงและซ่อมแซมบ่อบาดาลและหอถังสูงเดิมในหมู่บ้าน</a:t>
          </a:r>
          <a:endParaRPr lang="th-TH" sz="800"/>
        </a:p>
      </dgm:t>
    </dgm:pt>
    <dgm:pt modelId="{23F61053-6E16-4A83-A12B-2D1D224063B4}" type="parTrans" cxnId="{F725A195-DF77-4C3A-887B-0733397F0EF5}">
      <dgm:prSet/>
      <dgm:spPr/>
      <dgm:t>
        <a:bodyPr/>
        <a:lstStyle/>
        <a:p>
          <a:endParaRPr lang="en-US"/>
        </a:p>
      </dgm:t>
    </dgm:pt>
    <dgm:pt modelId="{9F67714A-F057-4681-8C7A-365AE5791E04}" type="sibTrans" cxnId="{F725A195-DF77-4C3A-887B-0733397F0EF5}">
      <dgm:prSet/>
      <dgm:spPr/>
      <dgm:t>
        <a:bodyPr/>
        <a:lstStyle/>
        <a:p>
          <a:endParaRPr lang="en-US"/>
        </a:p>
      </dgm:t>
    </dgm:pt>
    <dgm:pt modelId="{0F50D44F-6504-4E64-9DA9-44534740711F}">
      <dgm:prSet custT="1"/>
      <dgm:spPr/>
      <dgm:t>
        <a:bodyPr/>
        <a:lstStyle/>
        <a:p>
          <a:r>
            <a:rPr lang="th-TH" sz="800" b="0" i="0" u="none"/>
            <a:t>โครงการขุดคูรองรับน้ำเสียและบ่อพักน้ำ เสียในชุมชน</a:t>
          </a:r>
          <a:endParaRPr lang="th-TH" sz="800"/>
        </a:p>
      </dgm:t>
    </dgm:pt>
    <dgm:pt modelId="{A408D93F-E4BB-441D-B051-6BF019967A1B}" type="parTrans" cxnId="{8456C5D4-5F1D-4B37-96E2-553EA69D02D5}">
      <dgm:prSet/>
      <dgm:spPr/>
      <dgm:t>
        <a:bodyPr/>
        <a:lstStyle/>
        <a:p>
          <a:endParaRPr lang="en-US"/>
        </a:p>
      </dgm:t>
    </dgm:pt>
    <dgm:pt modelId="{A03BD276-AA5F-45BD-B6C2-631FE6FC3711}" type="sibTrans" cxnId="{8456C5D4-5F1D-4B37-96E2-553EA69D02D5}">
      <dgm:prSet/>
      <dgm:spPr/>
      <dgm:t>
        <a:bodyPr/>
        <a:lstStyle/>
        <a:p>
          <a:endParaRPr lang="en-US"/>
        </a:p>
      </dgm:t>
    </dgm:pt>
    <dgm:pt modelId="{B60891AC-2884-4D52-B600-414CD8DA2968}">
      <dgm:prSet custT="1"/>
      <dgm:spPr/>
      <dgm:t>
        <a:bodyPr/>
        <a:lstStyle/>
        <a:p>
          <a:r>
            <a:rPr lang="th-TH" sz="800" b="0" i="0" u="none"/>
            <a:t>ลดต้นทุนการผลิตโดยการทาเองบ้างในบางส่วน</a:t>
          </a:r>
          <a:endParaRPr lang="th-TH" sz="800"/>
        </a:p>
      </dgm:t>
    </dgm:pt>
    <dgm:pt modelId="{B9CEB228-619C-4A0D-9269-EA3166186A9E}" type="parTrans" cxnId="{5BB59CB3-5F70-4678-98BB-64FC0E9DBC21}">
      <dgm:prSet/>
      <dgm:spPr/>
      <dgm:t>
        <a:bodyPr/>
        <a:lstStyle/>
        <a:p>
          <a:endParaRPr lang="en-US"/>
        </a:p>
      </dgm:t>
    </dgm:pt>
    <dgm:pt modelId="{C97E3B68-2982-4BDD-B1AF-5FFD1811C6B7}" type="sibTrans" cxnId="{5BB59CB3-5F70-4678-98BB-64FC0E9DBC21}">
      <dgm:prSet/>
      <dgm:spPr/>
      <dgm:t>
        <a:bodyPr/>
        <a:lstStyle/>
        <a:p>
          <a:endParaRPr lang="en-US"/>
        </a:p>
      </dgm:t>
    </dgm:pt>
    <dgm:pt modelId="{A534111B-8E75-4EB8-9689-27A35654D994}">
      <dgm:prSet custT="1"/>
      <dgm:spPr/>
      <dgm:t>
        <a:bodyPr/>
        <a:lstStyle/>
        <a:p>
          <a:r>
            <a:rPr lang="th-TH" sz="800" b="0" i="0" u="none"/>
            <a:t>ซ่อมแซมถนนลูกรังในหมู่บ้าน</a:t>
          </a:r>
          <a:endParaRPr lang="th-TH" sz="800"/>
        </a:p>
      </dgm:t>
    </dgm:pt>
    <dgm:pt modelId="{7C2C15E4-C2E5-4D3B-8BEC-43156941C11D}" type="parTrans" cxnId="{4E33E3C5-645E-4A3D-96CE-8FC985ED219A}">
      <dgm:prSet/>
      <dgm:spPr/>
      <dgm:t>
        <a:bodyPr/>
        <a:lstStyle/>
        <a:p>
          <a:endParaRPr lang="en-US"/>
        </a:p>
      </dgm:t>
    </dgm:pt>
    <dgm:pt modelId="{E5319D81-B3D8-48BF-8DBC-9D559ABC2542}" type="sibTrans" cxnId="{4E33E3C5-645E-4A3D-96CE-8FC985ED219A}">
      <dgm:prSet/>
      <dgm:spPr/>
      <dgm:t>
        <a:bodyPr/>
        <a:lstStyle/>
        <a:p>
          <a:endParaRPr lang="en-US"/>
        </a:p>
      </dgm:t>
    </dgm:pt>
    <dgm:pt modelId="{E8B14C3A-37C5-4EEB-8EE0-8DF5B0BE106E}" type="pres">
      <dgm:prSet presAssocID="{14A73EA0-54AC-49D4-93C8-D07297C436EF}" presName="linearFlow" presStyleCnt="0">
        <dgm:presLayoutVars>
          <dgm:dir/>
          <dgm:animLvl val="lvl"/>
          <dgm:resizeHandles/>
        </dgm:presLayoutVars>
      </dgm:prSet>
      <dgm:spPr/>
      <dgm:t>
        <a:bodyPr/>
        <a:lstStyle/>
        <a:p>
          <a:endParaRPr lang="en-US"/>
        </a:p>
      </dgm:t>
    </dgm:pt>
    <dgm:pt modelId="{11282CA2-E7D0-4C9C-A48D-12E90E89939E}" type="pres">
      <dgm:prSet presAssocID="{2B2FF693-9099-4924-AC10-3784744D3788}" presName="compositeNode" presStyleCnt="0">
        <dgm:presLayoutVars>
          <dgm:bulletEnabled val="1"/>
        </dgm:presLayoutVars>
      </dgm:prSet>
      <dgm:spPr/>
    </dgm:pt>
    <dgm:pt modelId="{E27F12F8-E72A-4C53-B2ED-AD229145759A}" type="pres">
      <dgm:prSet presAssocID="{2B2FF693-9099-4924-AC10-3784744D3788}" presName="image" presStyleLbl="fgImgPlace1" presStyleIdx="0" presStyleCnt="5" custLinFactNeighborX="-25416" custLinFactNeighborY="-22592"/>
      <dgm:spPr>
        <a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AC32145A-9C75-4165-ADBC-F5533798421D}" type="pres">
      <dgm:prSet presAssocID="{2B2FF693-9099-4924-AC10-3784744D3788}" presName="childNode" presStyleLbl="node1" presStyleIdx="0" presStyleCnt="5" custScaleX="154862" custScaleY="111555" custLinFactNeighborX="12646" custLinFactNeighborY="2159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EDFE6BDB-E7F3-48B5-B6DB-9A1FB116BB21}" type="pres">
      <dgm:prSet presAssocID="{2B2FF693-9099-4924-AC10-3784744D3788}" presName="parentNode" presStyleLbl="revTx" presStyleIdx="0" presStyleCnt="5" custLinFactNeighborX="-62736" custLinFactNeighborY="-33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8B3BBE7C-0A66-4A0B-BE79-EAA2C518547F}" type="pres">
      <dgm:prSet presAssocID="{C30A3176-3F89-407F-94CD-D8B40517584B}" presName="sibTrans" presStyleCnt="0"/>
      <dgm:spPr/>
    </dgm:pt>
    <dgm:pt modelId="{4557A18D-764D-4AFB-88E4-BCA0355ACC05}" type="pres">
      <dgm:prSet presAssocID="{6C326617-46A3-4A2B-8A16-63A518FC175C}" presName="compositeNode" presStyleCnt="0">
        <dgm:presLayoutVars>
          <dgm:bulletEnabled val="1"/>
        </dgm:presLayoutVars>
      </dgm:prSet>
      <dgm:spPr/>
    </dgm:pt>
    <dgm:pt modelId="{24DE2E5F-DD6C-4552-B7B5-9BDBF1A4315D}" type="pres">
      <dgm:prSet presAssocID="{6C326617-46A3-4A2B-8A16-63A518FC175C}" presName="image" presStyleLbl="fgImgPlace1" presStyleIdx="1" presStyleCnt="5" custLinFactNeighborX="6228" custLinFactNeighborY="-15306"/>
      <dgm:spPr>
        <a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68D57E03-2938-49AE-95F4-002360AA054B}" type="pres">
      <dgm:prSet presAssocID="{6C326617-46A3-4A2B-8A16-63A518FC175C}" presName="childNode" presStyleLbl="node1" presStyleIdx="1" presStyleCnt="5" custScaleX="90157" custScaleY="63945" custLinFactNeighborX="-3763" custLinFactNeighborY="-2058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8DEF4B3B-5524-41CD-8F27-030DC21695C6}" type="pres">
      <dgm:prSet presAssocID="{6C326617-46A3-4A2B-8A16-63A518FC175C}" presName="parentNode" presStyleLbl="revTx" presStyleIdx="1" presStyleCnt="5" custLinFactNeighborX="12436" custLinFactNeighborY="-33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9A43579B-2825-485D-AEA6-F718F50CAB17}" type="pres">
      <dgm:prSet presAssocID="{3094EF9D-796B-4027-8792-10DF82FC1C09}" presName="sibTrans" presStyleCnt="0"/>
      <dgm:spPr/>
    </dgm:pt>
    <dgm:pt modelId="{8854371C-A4D3-40A0-97E0-43D326FFBF1F}" type="pres">
      <dgm:prSet presAssocID="{09335521-4C4F-4295-9251-BC61BFB897CA}" presName="compositeNode" presStyleCnt="0">
        <dgm:presLayoutVars>
          <dgm:bulletEnabled val="1"/>
        </dgm:presLayoutVars>
      </dgm:prSet>
      <dgm:spPr/>
    </dgm:pt>
    <dgm:pt modelId="{D1A4AC7F-FCAE-45EC-AF4F-3B65D8608225}" type="pres">
      <dgm:prSet presAssocID="{09335521-4C4F-4295-9251-BC61BFB897CA}" presName="image" presStyleLbl="fgImgPlace1" presStyleIdx="2" presStyleCnt="5" custLinFactNeighborX="-11240" custLinFactNeighborY="-25416"/>
      <dgm:spPr>
        <a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210C451B-8BF6-4002-BBAD-934F971CF39A}" type="pres">
      <dgm:prSet presAssocID="{09335521-4C4F-4295-9251-BC61BFB897CA}" presName="childNode" presStyleLbl="node1" presStyleIdx="2" presStyleCnt="5" custScaleX="112334" custLinFactNeighborX="1908" custLinFactNeighborY="-3728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22665EF-0436-4A30-92F0-0218E34E99AD}" type="pres">
      <dgm:prSet presAssocID="{09335521-4C4F-4295-9251-BC61BFB897CA}" presName="parentNode" presStyleLbl="revTx" presStyleIdx="2" presStyleCnt="5" custLinFactNeighborX="-22494" custLinFactNeighborY="-3728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93723CB2-1CF3-489B-A0D0-E52D22BEB757}" type="pres">
      <dgm:prSet presAssocID="{6BDC3AFC-7908-47D2-8A4C-2D6A4007A6B0}" presName="sibTrans" presStyleCnt="0"/>
      <dgm:spPr/>
    </dgm:pt>
    <dgm:pt modelId="{8CBDC716-B595-4591-BE6E-9B9715038E87}" type="pres">
      <dgm:prSet presAssocID="{4E8A81CA-89A9-442B-92C5-7BA86B36CAD8}" presName="compositeNode" presStyleCnt="0">
        <dgm:presLayoutVars>
          <dgm:bulletEnabled val="1"/>
        </dgm:presLayoutVars>
      </dgm:prSet>
      <dgm:spPr/>
    </dgm:pt>
    <dgm:pt modelId="{61DC2C25-4E4C-43A4-84E8-1112B1628B83}" type="pres">
      <dgm:prSet presAssocID="{4E8A81CA-89A9-442B-92C5-7BA86B36CAD8}" presName="image" presStyleLbl="fgImgPlace1" presStyleIdx="3" presStyleCnt="5" custLinFactNeighborX="1853" custLinFactNeighborY="-25361"/>
      <dgm:spPr>
        <a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000" r="-1000"/>
          </a:stretch>
        </a:blipFill>
      </dgm:spPr>
      <dgm:t>
        <a:bodyPr/>
        <a:lstStyle/>
        <a:p>
          <a:endParaRPr lang="en-US"/>
        </a:p>
      </dgm:t>
    </dgm:pt>
    <dgm:pt modelId="{52BD0D79-180D-48D3-998E-37F76FC14108}" type="pres">
      <dgm:prSet presAssocID="{4E8A81CA-89A9-442B-92C5-7BA86B36CAD8}" presName="childNode" presStyleLbl="node1" presStyleIdx="3" presStyleCnt="5" custScaleX="86683" custScaleY="73228" custLinFactNeighborX="-4886" custLinFactNeighborY="-19060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30515C1C-8115-427D-B7E5-6E87899F5CCC}" type="pres">
      <dgm:prSet presAssocID="{4E8A81CA-89A9-442B-92C5-7BA86B36CAD8}" presName="parentNode" presStyleLbl="revTx" presStyleIdx="3" presStyleCnt="5" custLinFactNeighborX="6610" custLinFactNeighborY="-331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F0D8E606-0093-4160-99E0-8DA853D2F3D3}" type="pres">
      <dgm:prSet presAssocID="{AFAA1FE4-2E42-4AB0-8487-FF441C5C3267}" presName="sibTrans" presStyleCnt="0"/>
      <dgm:spPr/>
    </dgm:pt>
    <dgm:pt modelId="{D710436D-6D3C-4557-9D62-DE6675B70603}" type="pres">
      <dgm:prSet presAssocID="{2F9D3EF6-87C2-4E27-BC5E-F8CF81462703}" presName="compositeNode" presStyleCnt="0">
        <dgm:presLayoutVars>
          <dgm:bulletEnabled val="1"/>
        </dgm:presLayoutVars>
      </dgm:prSet>
      <dgm:spPr/>
    </dgm:pt>
    <dgm:pt modelId="{D204A468-F7BF-4F86-9364-5AE531816F59}" type="pres">
      <dgm:prSet presAssocID="{2F9D3EF6-87C2-4E27-BC5E-F8CF81462703}" presName="image" presStyleLbl="fgImgPlace1" presStyleIdx="4" presStyleCnt="5" custLinFactNeighborX="-27683" custLinFactNeighborY="-27683"/>
      <dgm:spPr>
        <a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F7E68BE0-518B-4791-948F-DE173FED40C6}" type="pres">
      <dgm:prSet presAssocID="{2F9D3EF6-87C2-4E27-BC5E-F8CF81462703}" presName="childNode" presStyleLbl="node1" presStyleIdx="4" presStyleCnt="5" custScaleX="123439" custScaleY="108587" custLinFactNeighborY="-621">
        <dgm:presLayoutVars>
          <dgm:bulletEnabled val="1"/>
        </dgm:presLayoutVars>
      </dgm:prSet>
      <dgm:spPr/>
      <dgm:t>
        <a:bodyPr/>
        <a:lstStyle/>
        <a:p>
          <a:endParaRPr lang="en-US"/>
        </a:p>
      </dgm:t>
    </dgm:pt>
    <dgm:pt modelId="{B900F791-D7DE-41B2-9234-D4920EBB74A1}" type="pres">
      <dgm:prSet presAssocID="{2F9D3EF6-87C2-4E27-BC5E-F8CF81462703}" presName="parentNode" presStyleLbl="revTx" presStyleIdx="4" presStyleCnt="5" custLinFactNeighborX="-55366" custLinFactNeighborY="-3933">
        <dgm:presLayoutVars>
          <dgm:chMax val="0"/>
          <dgm:bulletEnabled val="1"/>
        </dgm:presLayoutVars>
      </dgm:prSet>
      <dgm:spPr/>
      <dgm:t>
        <a:bodyPr/>
        <a:lstStyle/>
        <a:p>
          <a:endParaRPr lang="en-US"/>
        </a:p>
      </dgm:t>
    </dgm:pt>
  </dgm:ptLst>
  <dgm:cxnLst>
    <dgm:cxn modelId="{992AE101-65F3-4A48-B90A-B4DA1A19BC68}" srcId="{2B2FF693-9099-4924-AC10-3784744D3788}" destId="{59EDB946-65F6-4122-B314-F2AB9DC3FA72}" srcOrd="6" destOrd="0" parTransId="{AFB9C1C1-719B-4206-BE43-7876D32557D8}" sibTransId="{7EA724B9-0CA9-4206-B4CE-E047E48FCE79}"/>
    <dgm:cxn modelId="{A196D10D-4C41-471D-B57C-61C0BE87388C}" srcId="{2B2FF693-9099-4924-AC10-3784744D3788}" destId="{61787983-FD06-40C2-8D17-AE00F02D814B}" srcOrd="16" destOrd="0" parTransId="{3A32E458-05FA-4544-B2E5-DDD898DC1407}" sibTransId="{7EDFAEE7-CDB8-4DC0-9578-2FC096C05445}"/>
    <dgm:cxn modelId="{1AD07597-9E6B-4A3D-B560-E8EE802F114E}" srcId="{09335521-4C4F-4295-9251-BC61BFB897CA}" destId="{E7C7E32E-241A-4B98-B756-A56636C60F64}" srcOrd="9" destOrd="0" parTransId="{187052EA-D105-4315-BC5F-50E6A2EC0452}" sibTransId="{4B66CD19-5138-487C-A713-717B98D624C3}"/>
    <dgm:cxn modelId="{F8E8D82D-AAE3-49E1-8AE4-25F7CABBB5C6}" type="presOf" srcId="{2B2FF693-9099-4924-AC10-3784744D3788}" destId="{EDFE6BDB-E7F3-48B5-B6DB-9A1FB116BB21}" srcOrd="0" destOrd="0" presId="urn:microsoft.com/office/officeart/2005/8/layout/hList2"/>
    <dgm:cxn modelId="{392BBAC7-A428-4D5B-809A-89E14BB6E083}" type="presOf" srcId="{06640B02-4A72-4333-888B-89F5029F9BCB}" destId="{AC32145A-9C75-4165-ADBC-F5533798421D}" srcOrd="0" destOrd="20" presId="urn:microsoft.com/office/officeart/2005/8/layout/hList2"/>
    <dgm:cxn modelId="{10F2E2D7-DC73-43A9-A6E7-06286023EF04}" srcId="{2F9D3EF6-87C2-4E27-BC5E-F8CF81462703}" destId="{4E218522-884A-45CC-ABB9-9EDD9E982E5D}" srcOrd="13" destOrd="0" parTransId="{159284FE-8D14-466D-8801-F0602675419A}" sibTransId="{FE4E555C-5B3C-4341-96A8-284F3F726207}"/>
    <dgm:cxn modelId="{DE4D329E-8B02-4688-8A44-E1ADB70A0B31}" srcId="{09335521-4C4F-4295-9251-BC61BFB897CA}" destId="{A1009672-D8C9-4007-A753-E133586A0AAC}" srcOrd="2" destOrd="0" parTransId="{E881DDD4-EF74-4556-B9B4-2422DF0E8AE2}" sibTransId="{A0A4AC27-FC29-4958-AF78-5ACFC352A3EC}"/>
    <dgm:cxn modelId="{8BFC9FCE-09E2-419D-AE98-695ED13330C5}" type="presOf" srcId="{3206F347-9FEB-4145-8CDF-4474BDE17717}" destId="{210C451B-8BF6-4002-BBAD-934F971CF39A}" srcOrd="0" destOrd="0" presId="urn:microsoft.com/office/officeart/2005/8/layout/hList2"/>
    <dgm:cxn modelId="{44D1BA44-6D5F-4C52-82FF-E226A9C8B236}" type="presOf" srcId="{4E8A81CA-89A9-442B-92C5-7BA86B36CAD8}" destId="{30515C1C-8115-427D-B7E5-6E87899F5CCC}" srcOrd="0" destOrd="0" presId="urn:microsoft.com/office/officeart/2005/8/layout/hList2"/>
    <dgm:cxn modelId="{19A8C6F6-11CC-48B1-AE44-C9EBAED4D896}" srcId="{2B2FF693-9099-4924-AC10-3784744D3788}" destId="{64F5C758-A0F0-423B-9A88-48F000EAA3A3}" srcOrd="11" destOrd="0" parTransId="{6338FD93-30EF-451C-B8D1-78F04A1A17F4}" sibTransId="{A06D0378-2C16-4522-9878-6CBD0A14208F}"/>
    <dgm:cxn modelId="{44FE3874-E205-4234-BA1E-B3BF40845A32}" type="presOf" srcId="{C645707E-19B4-480A-978E-6F8E18345C16}" destId="{F7E68BE0-518B-4791-948F-DE173FED40C6}" srcOrd="0" destOrd="16" presId="urn:microsoft.com/office/officeart/2005/8/layout/hList2"/>
    <dgm:cxn modelId="{3D7FA4D6-BEC5-402F-8F3E-4E55E17DD792}" srcId="{2F9D3EF6-87C2-4E27-BC5E-F8CF81462703}" destId="{12199C9F-E89D-4507-ABF8-97C4FE6DD1D2}" srcOrd="23" destOrd="0" parTransId="{3AFFCBCD-4BBF-4BD4-8C15-2EEAA8FC2CE7}" sibTransId="{12F040F0-8623-4EEE-9F85-0DC93413D101}"/>
    <dgm:cxn modelId="{DF691481-8B05-4BFD-9B3E-FD793F608BE9}" srcId="{2B2FF693-9099-4924-AC10-3784744D3788}" destId="{132B5590-BC66-4B36-956A-9A5B27CB470F}" srcOrd="7" destOrd="0" parTransId="{AF500869-6BD0-4443-8181-3BC02CD79D73}" sibTransId="{7D77104D-6BBF-46D3-A62D-E475B39BD40E}"/>
    <dgm:cxn modelId="{2C006BDE-1638-468C-8CB8-7AC1E661AD9E}" type="presOf" srcId="{2F9D3EF6-87C2-4E27-BC5E-F8CF81462703}" destId="{B900F791-D7DE-41B2-9234-D4920EBB74A1}" srcOrd="0" destOrd="0" presId="urn:microsoft.com/office/officeart/2005/8/layout/hList2"/>
    <dgm:cxn modelId="{EAC028C0-F70E-47FB-9E87-8F71B48BAC45}" srcId="{09335521-4C4F-4295-9251-BC61BFB897CA}" destId="{2D1BB3A8-E151-4683-8F99-F1B5BA2DDF48}" srcOrd="7" destOrd="0" parTransId="{07B968FA-4726-4937-9410-973BDC81FE0D}" sibTransId="{71578229-4037-4FE8-972D-20D886FFA2CB}"/>
    <dgm:cxn modelId="{BAD3C59D-A65C-4B3A-97FD-ADA42345A44F}" type="presOf" srcId="{A534111B-8E75-4EB8-9689-27A35654D994}" destId="{F7E68BE0-518B-4791-948F-DE173FED40C6}" srcOrd="0" destOrd="22" presId="urn:microsoft.com/office/officeart/2005/8/layout/hList2"/>
    <dgm:cxn modelId="{BE62030C-0552-4A03-A3C7-1DDC5E6E2E63}" type="presOf" srcId="{3B7A1414-5E3A-4897-8721-0D373AD093E7}" destId="{210C451B-8BF6-4002-BBAD-934F971CF39A}" srcOrd="0" destOrd="17" presId="urn:microsoft.com/office/officeart/2005/8/layout/hList2"/>
    <dgm:cxn modelId="{64A32D7D-5D32-4368-A25C-32470820A5CF}" srcId="{4E8A81CA-89A9-442B-92C5-7BA86B36CAD8}" destId="{C63FD098-42F6-4A67-91B5-BBAF83FF0CEE}" srcOrd="3" destOrd="0" parTransId="{EA5D2CA1-8B7A-45A4-9BAE-272E27488168}" sibTransId="{0AF32875-FA38-4EC3-99BA-7A7EFF7EEC83}"/>
    <dgm:cxn modelId="{CF4832C2-E9B0-4392-934D-32379C0C531F}" type="presOf" srcId="{C681824D-13D1-4C99-A76F-A8943A153688}" destId="{AC32145A-9C75-4165-ADBC-F5533798421D}" srcOrd="0" destOrd="8" presId="urn:microsoft.com/office/officeart/2005/8/layout/hList2"/>
    <dgm:cxn modelId="{4C2956E2-3693-406B-8DAE-EC7AB4EA64F6}" srcId="{2F9D3EF6-87C2-4E27-BC5E-F8CF81462703}" destId="{C097FE52-E246-48D9-B211-D96F0239778E}" srcOrd="5" destOrd="0" parTransId="{16A4D675-90F2-44D6-AB6F-90AFFBB097F0}" sibTransId="{09A5B3AC-0AA1-43EC-8B56-B69B9B2BFF6E}"/>
    <dgm:cxn modelId="{F1BF40E6-628D-4E2D-80CE-755327C479C3}" srcId="{2F9D3EF6-87C2-4E27-BC5E-F8CF81462703}" destId="{15BBD8CF-BCD5-46CA-850F-4089A3B59851}" srcOrd="8" destOrd="0" parTransId="{91479A2C-F48E-4EFC-9AF3-00C3FA71EB20}" sibTransId="{7CDDA17D-BCEC-4519-8974-EAC20C43B7E1}"/>
    <dgm:cxn modelId="{68F1CED1-9391-4790-A4BF-54F602C4A442}" srcId="{2B2FF693-9099-4924-AC10-3784744D3788}" destId="{4F455EA1-ECE9-468B-B6E2-C9DD924214F8}" srcOrd="31" destOrd="0" parTransId="{6486F2C1-0548-44A6-882B-D270EB69B2B1}" sibTransId="{B5DD05B4-004D-44C9-BFB1-1141623F49FA}"/>
    <dgm:cxn modelId="{C86C2C0A-E4B0-46C7-80AA-2E3C57685413}" srcId="{09335521-4C4F-4295-9251-BC61BFB897CA}" destId="{63AD4FB7-E044-4D6F-A293-6419FB92699B}" srcOrd="20" destOrd="0" parTransId="{7912EC6B-CDA6-4D0E-9B32-0F5E95BF4964}" sibTransId="{CCE8B9E3-5040-46E1-82BD-55F6124A26FD}"/>
    <dgm:cxn modelId="{5BB59CB3-5F70-4678-98BB-64FC0E9DBC21}" srcId="{2F9D3EF6-87C2-4E27-BC5E-F8CF81462703}" destId="{B60891AC-2884-4D52-B600-414CD8DA2968}" srcOrd="21" destOrd="0" parTransId="{B9CEB228-619C-4A0D-9269-EA3166186A9E}" sibTransId="{C97E3B68-2982-4BDD-B1AF-5FFD1811C6B7}"/>
    <dgm:cxn modelId="{4E33E3C5-645E-4A3D-96CE-8FC985ED219A}" srcId="{2F9D3EF6-87C2-4E27-BC5E-F8CF81462703}" destId="{A534111B-8E75-4EB8-9689-27A35654D994}" srcOrd="22" destOrd="0" parTransId="{7C2C15E4-C2E5-4D3B-8BEC-43156941C11D}" sibTransId="{E5319D81-B3D8-48BF-8DBC-9D559ABC2542}"/>
    <dgm:cxn modelId="{80CEB7A2-80E5-48F3-B97D-2E92D140E55A}" srcId="{2B2FF693-9099-4924-AC10-3784744D3788}" destId="{06640B02-4A72-4333-888B-89F5029F9BCB}" srcOrd="20" destOrd="0" parTransId="{71B85F4E-2452-4B35-A9D0-4B2BBB96F414}" sibTransId="{1DDA32B2-57D4-484B-AA71-24ABC3034D58}"/>
    <dgm:cxn modelId="{DED038E7-96E5-4B95-993E-7C4379F34BDF}" srcId="{2F9D3EF6-87C2-4E27-BC5E-F8CF81462703}" destId="{E3BEDE3B-0379-4EB0-B75C-D0BC07B16B4D}" srcOrd="12" destOrd="0" parTransId="{C593F9FA-9296-40A3-86C2-0EE83601192A}" sibTransId="{0253EE27-E749-427C-9F9E-29F70A6E26F1}"/>
    <dgm:cxn modelId="{6EE325EF-448C-4248-BE28-114C927A5F96}" srcId="{2F9D3EF6-87C2-4E27-BC5E-F8CF81462703}" destId="{124CF4F8-3B1B-4502-83B8-02F6404FA22F}" srcOrd="9" destOrd="0" parTransId="{77A2EF75-D1ED-4B2C-A5DC-C9A0B7B77B1B}" sibTransId="{96A04B13-9F46-41BC-B42C-8E01DF04FC7D}"/>
    <dgm:cxn modelId="{81DB0151-462E-4BE9-9008-2B16D3D7B62D}" srcId="{2B2FF693-9099-4924-AC10-3784744D3788}" destId="{5DE8452D-38FE-42F3-9DDC-C60654D1F379}" srcOrd="26" destOrd="0" parTransId="{EDFEE5A3-1E24-4765-B57A-086D8A637192}" sibTransId="{94F190B0-C1FE-410C-837F-9BB4E3EAE016}"/>
    <dgm:cxn modelId="{5A5328A8-9A8E-4428-A9D1-AF00587A7D28}" type="presOf" srcId="{361E6006-FBF8-4642-955B-756EAAC75E58}" destId="{F7E68BE0-518B-4791-948F-DE173FED40C6}" srcOrd="0" destOrd="11" presId="urn:microsoft.com/office/officeart/2005/8/layout/hList2"/>
    <dgm:cxn modelId="{51B716A6-0575-4220-B231-2ED48E94CE61}" srcId="{2F9D3EF6-87C2-4E27-BC5E-F8CF81462703}" destId="{3A6EC152-9CC6-4945-9F27-5A21EA8A1874}" srcOrd="6" destOrd="0" parTransId="{2B514408-925F-4990-8C17-3370F657F474}" sibTransId="{44589C95-9604-4B8E-8B1C-5CBAE345C5C8}"/>
    <dgm:cxn modelId="{DFD87B47-163A-4783-B79B-E6EC2F713409}" type="presOf" srcId="{4F455EA1-ECE9-468B-B6E2-C9DD924214F8}" destId="{AC32145A-9C75-4165-ADBC-F5533798421D}" srcOrd="0" destOrd="31" presId="urn:microsoft.com/office/officeart/2005/8/layout/hList2"/>
    <dgm:cxn modelId="{41700F9E-E78B-4888-8B3F-45ADA75D0E3E}" srcId="{09335521-4C4F-4295-9251-BC61BFB897CA}" destId="{3206F347-9FEB-4145-8CDF-4474BDE17717}" srcOrd="0" destOrd="0" parTransId="{12707300-1164-4B20-A8DB-715F6BE3E597}" sibTransId="{1FBD220D-B32A-4954-9DA1-CD5CEBCC9501}"/>
    <dgm:cxn modelId="{409C5555-E62C-44F5-8D38-D642ABE68137}" srcId="{6C326617-46A3-4A2B-8A16-63A518FC175C}" destId="{2DCC7208-4A05-436B-92CC-62B42970B648}" srcOrd="2" destOrd="0" parTransId="{E07B58EC-172A-4FDA-AF2E-4F09913ED672}" sibTransId="{6789569C-B08B-4F8F-8824-E6420202992F}"/>
    <dgm:cxn modelId="{D39865E8-5F91-422C-AB07-1CBC88BF1777}" type="presOf" srcId="{D682768F-033E-4A6D-A223-6A137954990A}" destId="{AC32145A-9C75-4165-ADBC-F5533798421D}" srcOrd="0" destOrd="0" presId="urn:microsoft.com/office/officeart/2005/8/layout/hList2"/>
    <dgm:cxn modelId="{9BC306E4-9FA5-4136-B8F0-C5BF80671055}" srcId="{2B2FF693-9099-4924-AC10-3784744D3788}" destId="{E9C193EA-E0E3-4D43-8491-AFD52AEBE45F}" srcOrd="10" destOrd="0" parTransId="{0C549D4D-ACD7-4858-BEB7-35213FDEEF9D}" sibTransId="{337CF8A2-0677-45BF-8703-F2F61E7265B9}"/>
    <dgm:cxn modelId="{4C9F59B5-347E-491A-8D56-9321484126BB}" type="presOf" srcId="{3A6EC152-9CC6-4945-9F27-5A21EA8A1874}" destId="{F7E68BE0-518B-4791-948F-DE173FED40C6}" srcOrd="0" destOrd="6" presId="urn:microsoft.com/office/officeart/2005/8/layout/hList2"/>
    <dgm:cxn modelId="{507B6AEE-DC62-4AAA-8237-D3043DE33257}" srcId="{2F9D3EF6-87C2-4E27-BC5E-F8CF81462703}" destId="{6151FD06-DC6A-4952-BC77-C43C92583F20}" srcOrd="0" destOrd="0" parTransId="{80D6CAE8-8CD1-4B4C-8A6C-D71F56D7FA2A}" sibTransId="{A8907826-E2A5-4D4E-9764-989006FBE582}"/>
    <dgm:cxn modelId="{AD46A38D-0350-4284-8D4F-4D4141141238}" srcId="{2B2FF693-9099-4924-AC10-3784744D3788}" destId="{66901A4F-5DEC-40EB-82BC-5755E4F0FE7E}" srcOrd="15" destOrd="0" parTransId="{31FACC63-3CF8-49C4-81F5-114187BB58C1}" sibTransId="{F9796798-BAEC-4DA7-8D9D-CEDDDF70FCC9}"/>
    <dgm:cxn modelId="{6EE61D1D-D80D-4EFD-BB03-8DFFD04CA268}" type="presOf" srcId="{B60891AC-2884-4D52-B600-414CD8DA2968}" destId="{F7E68BE0-518B-4791-948F-DE173FED40C6}" srcOrd="0" destOrd="21" presId="urn:microsoft.com/office/officeart/2005/8/layout/hList2"/>
    <dgm:cxn modelId="{15655333-61A1-45CC-AEDA-F319ECDDFEAE}" type="presOf" srcId="{14A73EA0-54AC-49D4-93C8-D07297C436EF}" destId="{E8B14C3A-37C5-4EEB-8EE0-8DF5B0BE106E}" srcOrd="0" destOrd="0" presId="urn:microsoft.com/office/officeart/2005/8/layout/hList2"/>
    <dgm:cxn modelId="{F71D08B7-63AA-4E93-8BE3-0F30F56476AB}" srcId="{2F9D3EF6-87C2-4E27-BC5E-F8CF81462703}" destId="{361E6006-FBF8-4642-955B-756EAAC75E58}" srcOrd="11" destOrd="0" parTransId="{27284085-1602-45F0-BD4A-DF575B05AB9C}" sibTransId="{9365E35E-2DBF-4996-BDDC-5256F214BDB5}"/>
    <dgm:cxn modelId="{507FD49D-F983-4F53-B316-E008B21D3F46}" type="presOf" srcId="{5F58791B-9255-444F-B1F4-4BADE909684A}" destId="{F7E68BE0-518B-4791-948F-DE173FED40C6}" srcOrd="0" destOrd="17" presId="urn:microsoft.com/office/officeart/2005/8/layout/hList2"/>
    <dgm:cxn modelId="{D5497885-3BE6-4DB3-BCD0-CE283194A322}" type="presOf" srcId="{E420BEB0-D034-442D-91C0-1CDD64C94DD2}" destId="{52BD0D79-180D-48D3-998E-37F76FC14108}" srcOrd="0" destOrd="1" presId="urn:microsoft.com/office/officeart/2005/8/layout/hList2"/>
    <dgm:cxn modelId="{6DECA4BC-2DEC-4A22-8F14-4F520D379EF6}" type="presOf" srcId="{61787983-FD06-40C2-8D17-AE00F02D814B}" destId="{AC32145A-9C75-4165-ADBC-F5533798421D}" srcOrd="0" destOrd="16" presId="urn:microsoft.com/office/officeart/2005/8/layout/hList2"/>
    <dgm:cxn modelId="{A999CBB0-E2E1-4195-AB6F-98CA95EB3E10}" srcId="{2B2FF693-9099-4924-AC10-3784744D3788}" destId="{A89D3A7A-8423-4F3E-9BE9-7B2778EB9463}" srcOrd="24" destOrd="0" parTransId="{664F4329-DEAF-4BAD-9BB5-A28F2FE9430D}" sibTransId="{0BA1F863-FE82-4C55-A7C2-3CF1615851AC}"/>
    <dgm:cxn modelId="{895F7E71-62DB-4CD3-91BA-B02B235E9A3E}" type="presOf" srcId="{CC1E4932-6189-4C7C-999F-CC86D7AE640B}" destId="{68D57E03-2938-49AE-95F4-002360AA054B}" srcOrd="0" destOrd="0" presId="urn:microsoft.com/office/officeart/2005/8/layout/hList2"/>
    <dgm:cxn modelId="{D3E72AD7-12C2-46CD-8FBF-ACF8EAFD6A3E}" type="presOf" srcId="{09335521-4C4F-4295-9251-BC61BFB897CA}" destId="{B22665EF-0436-4A30-92F0-0218E34E99AD}" srcOrd="0" destOrd="0" presId="urn:microsoft.com/office/officeart/2005/8/layout/hList2"/>
    <dgm:cxn modelId="{33EBE4C4-D32A-430B-BBB7-F4ADE96E97F8}" srcId="{2F9D3EF6-87C2-4E27-BC5E-F8CF81462703}" destId="{1E57E416-9DDA-47D4-86E2-C661CBFE510F}" srcOrd="18" destOrd="0" parTransId="{C2F80FEB-1A51-463C-A187-DFCAB5D9E0E9}" sibTransId="{88A6C035-905A-4ACC-A46C-EA37674CCBEC}"/>
    <dgm:cxn modelId="{6A212530-5085-43C3-AF19-AD3440F7AC6F}" srcId="{2F9D3EF6-87C2-4E27-BC5E-F8CF81462703}" destId="{A112668B-81BC-4849-A9D7-BFF60615C3D4}" srcOrd="14" destOrd="0" parTransId="{6626072A-01C2-4D7C-84D5-800E491E2E44}" sibTransId="{BC6FF227-46CD-4252-94C3-E221BC3DCFE4}"/>
    <dgm:cxn modelId="{E696D177-D28F-4133-91A8-6E6F1580C4BB}" type="presOf" srcId="{339DBCB5-C023-4B79-B1B1-612149261EEF}" destId="{F7E68BE0-518B-4791-948F-DE173FED40C6}" srcOrd="0" destOrd="4" presId="urn:microsoft.com/office/officeart/2005/8/layout/hList2"/>
    <dgm:cxn modelId="{01E1447D-5DDE-4E10-A4BA-E6AE511436C5}" type="presOf" srcId="{193AC817-A212-4A38-93A5-3223A8CDD074}" destId="{AC32145A-9C75-4165-ADBC-F5533798421D}" srcOrd="0" destOrd="14" presId="urn:microsoft.com/office/officeart/2005/8/layout/hList2"/>
    <dgm:cxn modelId="{81D68367-7443-41A9-B286-16E7D0509237}" type="presOf" srcId="{132B5590-BC66-4B36-956A-9A5B27CB470F}" destId="{AC32145A-9C75-4165-ADBC-F5533798421D}" srcOrd="0" destOrd="7" presId="urn:microsoft.com/office/officeart/2005/8/layout/hList2"/>
    <dgm:cxn modelId="{8A79CD6E-75B4-4290-8923-490F96CA867A}" srcId="{09335521-4C4F-4295-9251-BC61BFB897CA}" destId="{C1AF08C1-5A2A-4C7C-B28A-FE9DC7A8BE1D}" srcOrd="5" destOrd="0" parTransId="{4E5D9347-9D98-4724-8684-62E199827247}" sibTransId="{72537D63-B490-48B9-B438-1C17F76B6EB3}"/>
    <dgm:cxn modelId="{6FA34478-064B-43EE-B76A-41C2DD3F9CCB}" type="presOf" srcId="{507E375F-4A4E-45AD-8965-9E1F6E78EEA0}" destId="{210C451B-8BF6-4002-BBAD-934F971CF39A}" srcOrd="0" destOrd="18" presId="urn:microsoft.com/office/officeart/2005/8/layout/hList2"/>
    <dgm:cxn modelId="{5BF4F723-2EBB-4EB4-A8C1-F3F830405317}" srcId="{2B2FF693-9099-4924-AC10-3784744D3788}" destId="{FB6697C2-0C5B-41E7-97B8-9E5341F9A30B}" srcOrd="32" destOrd="0" parTransId="{CBD116B1-184E-435B-97BF-E5C04FCC3120}" sibTransId="{7D062737-9C69-4EE5-BC74-B92F9BF1CC32}"/>
    <dgm:cxn modelId="{26174C83-4F7F-4B15-B4C8-6212699BDE99}" type="presOf" srcId="{7663A23D-7021-487D-80D0-02132FBB7FAD}" destId="{F7E68BE0-518B-4791-948F-DE173FED40C6}" srcOrd="0" destOrd="2" presId="urn:microsoft.com/office/officeart/2005/8/layout/hList2"/>
    <dgm:cxn modelId="{77859D14-373B-4381-9D9B-512C126EE314}" type="presOf" srcId="{F7E37383-0500-407C-B446-954DBEB0D3E9}" destId="{AC32145A-9C75-4165-ADBC-F5533798421D}" srcOrd="0" destOrd="13" presId="urn:microsoft.com/office/officeart/2005/8/layout/hList2"/>
    <dgm:cxn modelId="{EADAACA4-619A-416E-AF89-F50B0EB5F534}" srcId="{2B2FF693-9099-4924-AC10-3784744D3788}" destId="{56A0871F-BDCB-4DBC-818F-104A4D3B0F31}" srcOrd="3" destOrd="0" parTransId="{F76A216F-A4C6-4068-A2B9-436AA169AFE0}" sibTransId="{2F8DE776-5B94-4ECB-9070-A3D7224B4E6E}"/>
    <dgm:cxn modelId="{718B85DF-F8FA-4DC2-9218-C311EC72150C}" type="presOf" srcId="{508EFA68-6E8F-4CBA-ACDE-61DF4918DE49}" destId="{AC32145A-9C75-4165-ADBC-F5533798421D}" srcOrd="0" destOrd="19" presId="urn:microsoft.com/office/officeart/2005/8/layout/hList2"/>
    <dgm:cxn modelId="{CC6CD100-854F-434D-99D7-65DB0EF1FF53}" srcId="{14A73EA0-54AC-49D4-93C8-D07297C436EF}" destId="{09335521-4C4F-4295-9251-BC61BFB897CA}" srcOrd="2" destOrd="0" parTransId="{EA58F9BE-9994-425C-87C0-A7ABE5B4A3A8}" sibTransId="{6BDC3AFC-7908-47D2-8A4C-2D6A4007A6B0}"/>
    <dgm:cxn modelId="{2C4DE4E0-FD35-421D-86E3-01B12525B617}" type="presOf" srcId="{22203552-1D50-44FC-9130-14544059385C}" destId="{AC32145A-9C75-4165-ADBC-F5533798421D}" srcOrd="0" destOrd="29" presId="urn:microsoft.com/office/officeart/2005/8/layout/hList2"/>
    <dgm:cxn modelId="{83DF92F7-FA74-4250-BCFC-6D477F0DB0C5}" type="presOf" srcId="{48D187A3-2E27-4EBA-9D1C-8335B64FF376}" destId="{AC32145A-9C75-4165-ADBC-F5533798421D}" srcOrd="0" destOrd="9" presId="urn:microsoft.com/office/officeart/2005/8/layout/hList2"/>
    <dgm:cxn modelId="{EA0B3CDA-8FA8-46D5-8123-738385C724FA}" type="presOf" srcId="{FB702D4A-33B0-4595-AA90-A43D2A74506B}" destId="{210C451B-8BF6-4002-BBAD-934F971CF39A}" srcOrd="0" destOrd="3" presId="urn:microsoft.com/office/officeart/2005/8/layout/hList2"/>
    <dgm:cxn modelId="{2ECDD15E-CC4D-4FD2-B03F-A0AF997E41AB}" srcId="{09335521-4C4F-4295-9251-BC61BFB897CA}" destId="{C45909D5-00ED-4473-8AAE-A4277ECE65FD}" srcOrd="11" destOrd="0" parTransId="{6275E92A-A4AB-411B-A0CA-AB203687C564}" sibTransId="{7A882C76-7BD3-4C1C-B86E-2CD27041EFBC}"/>
    <dgm:cxn modelId="{B6FC32CC-E6E8-49BF-982F-D6E977E0EBFD}" srcId="{2B2FF693-9099-4924-AC10-3784744D3788}" destId="{E49BE8DF-A4DF-423A-B096-8711D08B4CA7}" srcOrd="25" destOrd="0" parTransId="{55D12AD2-438F-44E9-8110-49D63E59B0ED}" sibTransId="{C4E5A1C6-5F8C-4F14-85D9-531AF413FA9F}"/>
    <dgm:cxn modelId="{B42C906B-DD5D-4476-A753-A17AE938DB3B}" type="presOf" srcId="{BC398230-39D5-439E-8972-91E71F32A8B3}" destId="{AC32145A-9C75-4165-ADBC-F5533798421D}" srcOrd="0" destOrd="21" presId="urn:microsoft.com/office/officeart/2005/8/layout/hList2"/>
    <dgm:cxn modelId="{A14B3FB3-A712-4689-A3AF-324F14B5A0A9}" type="presOf" srcId="{5F6AC533-B2FE-4DB2-AFC0-91E09EED6E4C}" destId="{F7E68BE0-518B-4791-948F-DE173FED40C6}" srcOrd="0" destOrd="10" presId="urn:microsoft.com/office/officeart/2005/8/layout/hList2"/>
    <dgm:cxn modelId="{5431CDD3-C198-45C6-9BF1-A2189D1C76AE}" type="presOf" srcId="{C1AF08C1-5A2A-4C7C-B28A-FE9DC7A8BE1D}" destId="{210C451B-8BF6-4002-BBAD-934F971CF39A}" srcOrd="0" destOrd="5" presId="urn:microsoft.com/office/officeart/2005/8/layout/hList2"/>
    <dgm:cxn modelId="{D5363583-D08E-4249-89FA-C6097280F521}" srcId="{09335521-4C4F-4295-9251-BC61BFB897CA}" destId="{3B7A1414-5E3A-4897-8721-0D373AD093E7}" srcOrd="17" destOrd="0" parTransId="{CB9D1B5B-D963-4FE0-B8D5-8947CA5B47AC}" sibTransId="{56DBBEB4-ECCA-4084-AE00-8C5792C07EB2}"/>
    <dgm:cxn modelId="{E6E2862D-E080-437B-B65A-00D78A22FEEF}" type="presOf" srcId="{59EDB946-65F6-4122-B314-F2AB9DC3FA72}" destId="{AC32145A-9C75-4165-ADBC-F5533798421D}" srcOrd="0" destOrd="6" presId="urn:microsoft.com/office/officeart/2005/8/layout/hList2"/>
    <dgm:cxn modelId="{181EF9DA-FFFC-409C-8BD0-94C73B000E13}" type="presOf" srcId="{E7C7E32E-241A-4B98-B756-A56636C60F64}" destId="{210C451B-8BF6-4002-BBAD-934F971CF39A}" srcOrd="0" destOrd="9" presId="urn:microsoft.com/office/officeart/2005/8/layout/hList2"/>
    <dgm:cxn modelId="{8345C17D-FC18-444E-AB63-0AD09F75BF45}" type="presOf" srcId="{54B31077-FFDB-4039-8FD2-D1B9536FBFC5}" destId="{AC32145A-9C75-4165-ADBC-F5533798421D}" srcOrd="0" destOrd="23" presId="urn:microsoft.com/office/officeart/2005/8/layout/hList2"/>
    <dgm:cxn modelId="{6D530F5F-9D11-49BF-94AA-5CD0FF42FC2D}" srcId="{2B2FF693-9099-4924-AC10-3784744D3788}" destId="{81F03E20-E751-4049-A893-AFF074FAC0E5}" srcOrd="12" destOrd="0" parTransId="{AD963776-D494-4721-9E90-D9DA805CFBA0}" sibTransId="{BCE87587-F19B-4037-AD3E-ED1EBAF24124}"/>
    <dgm:cxn modelId="{DAA5DD7A-54E8-4164-BC56-2F21174F1FA8}" type="presOf" srcId="{F167C12A-361E-4C81-93F7-5C751CB49D8D}" destId="{AC32145A-9C75-4165-ADBC-F5533798421D}" srcOrd="0" destOrd="30" presId="urn:microsoft.com/office/officeart/2005/8/layout/hList2"/>
    <dgm:cxn modelId="{D941D541-0F73-4B48-A37D-988F86EF34C8}" srcId="{4E8A81CA-89A9-442B-92C5-7BA86B36CAD8}" destId="{C7687DDB-C500-45B5-AD9C-7FB04F9E882F}" srcOrd="0" destOrd="0" parTransId="{1295CDC3-314F-4A2A-9AC3-CA9D727B3A33}" sibTransId="{CE9A2A3B-345E-464B-A806-030E6FBD79D9}"/>
    <dgm:cxn modelId="{DBDD50BD-9060-4CB9-9A37-AB47988879F9}" srcId="{6C326617-46A3-4A2B-8A16-63A518FC175C}" destId="{CC1E4932-6189-4C7C-999F-CC86D7AE640B}" srcOrd="0" destOrd="0" parTransId="{C17959A0-48EA-4BCB-BAFA-6E8580763024}" sibTransId="{1933F86A-5591-4B1E-AE14-09000D716871}"/>
    <dgm:cxn modelId="{BDEE8BE7-3C19-495E-BD81-78F8220947E4}" type="presOf" srcId="{D119B4C0-D627-4741-BAE4-7F9705DB5303}" destId="{210C451B-8BF6-4002-BBAD-934F971CF39A}" srcOrd="0" destOrd="1" presId="urn:microsoft.com/office/officeart/2005/8/layout/hList2"/>
    <dgm:cxn modelId="{F8E3D452-54D1-4BC1-91D6-21D2EF60B04B}" srcId="{2B2FF693-9099-4924-AC10-3784744D3788}" destId="{F167C12A-361E-4C81-93F7-5C751CB49D8D}" srcOrd="30" destOrd="0" parTransId="{68E1D9E0-307D-403E-9E8A-48E365B68060}" sibTransId="{5B582EC5-C529-4CAC-A65C-B226C9F49128}"/>
    <dgm:cxn modelId="{0A5201ED-A612-4B84-B09E-647FC4B376C2}" type="presOf" srcId="{C75C5F65-764E-4031-B8B1-9C01509F68B0}" destId="{52BD0D79-180D-48D3-998E-37F76FC14108}" srcOrd="0" destOrd="2" presId="urn:microsoft.com/office/officeart/2005/8/layout/hList2"/>
    <dgm:cxn modelId="{3DCEB483-8BC1-4AE1-9C53-B9C75964E5FD}" srcId="{4E8A81CA-89A9-442B-92C5-7BA86B36CAD8}" destId="{E420BEB0-D034-442D-91C0-1CDD64C94DD2}" srcOrd="1" destOrd="0" parTransId="{7E060900-96AA-44D1-A17B-4055BE65CBF0}" sibTransId="{82D659DC-2268-44CE-BD8B-10673895D394}"/>
    <dgm:cxn modelId="{BE11B542-C2FF-4449-A1BE-5FC44A67D6DC}" srcId="{14A73EA0-54AC-49D4-93C8-D07297C436EF}" destId="{2F9D3EF6-87C2-4E27-BC5E-F8CF81462703}" srcOrd="4" destOrd="0" parTransId="{242E1CA2-752A-40FD-BC00-597EAB5C7A86}" sibTransId="{640281F1-8536-4868-8968-D840DA5BACA1}"/>
    <dgm:cxn modelId="{D5C24643-8CAD-4F97-8B42-E3FF69C54C8D}" srcId="{2F9D3EF6-87C2-4E27-BC5E-F8CF81462703}" destId="{7663A23D-7021-487D-80D0-02132FBB7FAD}" srcOrd="2" destOrd="0" parTransId="{8A0CDCB1-9C0D-4ACA-A3C9-08D407591B63}" sibTransId="{92E0F830-D5A8-44A5-AD6B-7D849AB1D8BE}"/>
    <dgm:cxn modelId="{5B362FF5-6AD2-4E49-9DBE-B20549131600}" srcId="{2F9D3EF6-87C2-4E27-BC5E-F8CF81462703}" destId="{339DBCB5-C023-4B79-B1B1-612149261EEF}" srcOrd="4" destOrd="0" parTransId="{4484C624-BF47-4887-B3CE-917579F5267E}" sibTransId="{674624E8-9F7C-4D03-AD1C-D77D4DDE0021}"/>
    <dgm:cxn modelId="{F725A195-DF77-4C3A-887B-0733397F0EF5}" srcId="{2F9D3EF6-87C2-4E27-BC5E-F8CF81462703}" destId="{B54C7F1F-896B-4295-9305-D90E3DB03587}" srcOrd="19" destOrd="0" parTransId="{23F61053-6E16-4A83-A12B-2D1D224063B4}" sibTransId="{9F67714A-F057-4681-8C7A-365AE5791E04}"/>
    <dgm:cxn modelId="{461EC541-EE13-4DA2-B83D-EB009E53BA12}" srcId="{09335521-4C4F-4295-9251-BC61BFB897CA}" destId="{F7EA325E-7819-4F55-835B-34E99884EFCC}" srcOrd="16" destOrd="0" parTransId="{5274D1F0-D867-4637-B6EC-FF5F4A671BD2}" sibTransId="{276732F6-E102-4FCB-9969-B56DE579AF55}"/>
    <dgm:cxn modelId="{F7F8BEC9-9807-4110-A166-9AFCF57DE735}" type="presOf" srcId="{16C6C88F-46FF-4EF6-B1DF-1DBC81A6DD01}" destId="{AC32145A-9C75-4165-ADBC-F5533798421D}" srcOrd="0" destOrd="1" presId="urn:microsoft.com/office/officeart/2005/8/layout/hList2"/>
    <dgm:cxn modelId="{C01A8ED9-2143-41A3-869A-231A8B84C92D}" srcId="{14A73EA0-54AC-49D4-93C8-D07297C436EF}" destId="{6C326617-46A3-4A2B-8A16-63A518FC175C}" srcOrd="1" destOrd="0" parTransId="{91478B90-4100-4F35-9B44-C36B622952B3}" sibTransId="{3094EF9D-796B-4027-8792-10DF82FC1C09}"/>
    <dgm:cxn modelId="{B3486EA1-A86C-469E-86D3-20DCB5C7FF97}" srcId="{2F9D3EF6-87C2-4E27-BC5E-F8CF81462703}" destId="{C645707E-19B4-480A-978E-6F8E18345C16}" srcOrd="16" destOrd="0" parTransId="{C5C84B6A-B09E-40D8-A1CF-17CAEF6F5398}" sibTransId="{E433AFC6-FEE0-404B-896A-0AC8DDFBE9AA}"/>
    <dgm:cxn modelId="{B01297B2-6837-40E4-803A-EE3BF432FD10}" type="presOf" srcId="{442D6C04-ADE0-4F52-9D22-7A80F432A7A3}" destId="{F7E68BE0-518B-4791-948F-DE173FED40C6}" srcOrd="0" destOrd="15" presId="urn:microsoft.com/office/officeart/2005/8/layout/hList2"/>
    <dgm:cxn modelId="{850F075D-2A63-4FD4-A700-EE964D7E5F04}" type="presOf" srcId="{63AD4FB7-E044-4D6F-A293-6419FB92699B}" destId="{210C451B-8BF6-4002-BBAD-934F971CF39A}" srcOrd="0" destOrd="20" presId="urn:microsoft.com/office/officeart/2005/8/layout/hList2"/>
    <dgm:cxn modelId="{D401F1E6-30A2-43BD-B009-9E0A38788B09}" type="presOf" srcId="{060466D7-3F79-49C5-96F8-420EB1F0FB65}" destId="{210C451B-8BF6-4002-BBAD-934F971CF39A}" srcOrd="0" destOrd="14" presId="urn:microsoft.com/office/officeart/2005/8/layout/hList2"/>
    <dgm:cxn modelId="{36FAC887-C627-4A18-A563-554912BF2FDE}" srcId="{09335521-4C4F-4295-9251-BC61BFB897CA}" destId="{24323DC7-AEE5-40B2-9FA0-D0F54D7E9B09}" srcOrd="19" destOrd="0" parTransId="{743ADA5D-2173-4C59-BE4E-54A5D1EB6ABF}" sibTransId="{7EB28A4D-D2CB-4850-8420-7A0A7B716F1D}"/>
    <dgm:cxn modelId="{2200B355-8B5B-4E99-9520-5014CCADDFE5}" srcId="{09335521-4C4F-4295-9251-BC61BFB897CA}" destId="{53320274-AB13-42D4-B8EC-832061252229}" srcOrd="15" destOrd="0" parTransId="{F69E7F80-15E0-458E-B016-7B229B881AC8}" sibTransId="{870AFB32-5407-4AD4-AF41-225506544F83}"/>
    <dgm:cxn modelId="{132C8F3E-8A5B-416B-B581-166FF3D9C0D4}" srcId="{6C326617-46A3-4A2B-8A16-63A518FC175C}" destId="{92A499F7-3EF0-47FF-94CD-AD474AF46B67}" srcOrd="1" destOrd="0" parTransId="{F5B5163F-765D-40CC-A1A6-1F3809A6D37C}" sibTransId="{97669DD0-6A56-4C11-A42B-4ADD80E136C9}"/>
    <dgm:cxn modelId="{D79EBE7D-45E8-41A0-8478-C83C9374ED00}" type="presOf" srcId="{66901A4F-5DEC-40EB-82BC-5755E4F0FE7E}" destId="{AC32145A-9C75-4165-ADBC-F5533798421D}" srcOrd="0" destOrd="15" presId="urn:microsoft.com/office/officeart/2005/8/layout/hList2"/>
    <dgm:cxn modelId="{DBBAF368-F17E-477D-B695-D8A235E2768F}" type="presOf" srcId="{E3BEDE3B-0379-4EB0-B75C-D0BC07B16B4D}" destId="{F7E68BE0-518B-4791-948F-DE173FED40C6}" srcOrd="0" destOrd="12" presId="urn:microsoft.com/office/officeart/2005/8/layout/hList2"/>
    <dgm:cxn modelId="{33F9BE03-CBA9-45FC-BE1F-314BC8697E16}" type="presOf" srcId="{C7687DDB-C500-45B5-AD9C-7FB04F9E882F}" destId="{52BD0D79-180D-48D3-998E-37F76FC14108}" srcOrd="0" destOrd="0" presId="urn:microsoft.com/office/officeart/2005/8/layout/hList2"/>
    <dgm:cxn modelId="{DFA5BEF9-41A2-4ADE-9A77-21A266E17263}" type="presOf" srcId="{E49BE8DF-A4DF-423A-B096-8711D08B4CA7}" destId="{AC32145A-9C75-4165-ADBC-F5533798421D}" srcOrd="0" destOrd="25" presId="urn:microsoft.com/office/officeart/2005/8/layout/hList2"/>
    <dgm:cxn modelId="{9C72C19C-DE6C-4676-90CB-2ECDB58ABEAA}" type="presOf" srcId="{829B22D1-3BA7-4E9A-BC3F-BCE60822E202}" destId="{AC32145A-9C75-4165-ADBC-F5533798421D}" srcOrd="0" destOrd="4" presId="urn:microsoft.com/office/officeart/2005/8/layout/hList2"/>
    <dgm:cxn modelId="{47F3732E-13A7-457E-9B1C-8B8385F62743}" type="presOf" srcId="{64F5C758-A0F0-423B-9A88-48F000EAA3A3}" destId="{AC32145A-9C75-4165-ADBC-F5533798421D}" srcOrd="0" destOrd="11" presId="urn:microsoft.com/office/officeart/2005/8/layout/hList2"/>
    <dgm:cxn modelId="{72879CE8-5178-4EB8-8FD5-C3F5996CCD8B}" type="presOf" srcId="{5DE8452D-38FE-42F3-9DDC-C60654D1F379}" destId="{AC32145A-9C75-4165-ADBC-F5533798421D}" srcOrd="0" destOrd="26" presId="urn:microsoft.com/office/officeart/2005/8/layout/hList2"/>
    <dgm:cxn modelId="{4CDF71DF-7C22-455D-934A-794239E376F8}" srcId="{2B2FF693-9099-4924-AC10-3784744D3788}" destId="{8D0A3F33-A8EF-4296-B6C6-71A935812ED6}" srcOrd="18" destOrd="0" parTransId="{B642CBFE-E47B-4542-82CC-107B347BDDC2}" sibTransId="{DDAB04C0-7BFA-4A10-B3F1-16A89E30FE52}"/>
    <dgm:cxn modelId="{D0EA75F7-48E1-4D4B-A679-99BA2B6E5B00}" type="presOf" srcId="{A1009672-D8C9-4007-A753-E133586A0AAC}" destId="{210C451B-8BF6-4002-BBAD-934F971CF39A}" srcOrd="0" destOrd="2" presId="urn:microsoft.com/office/officeart/2005/8/layout/hList2"/>
    <dgm:cxn modelId="{52B85B06-0C82-4DEA-8CEB-5730A48AD66B}" type="presOf" srcId="{CBBE6E52-7739-4F78-A789-9EB25033D9D2}" destId="{F7E68BE0-518B-4791-948F-DE173FED40C6}" srcOrd="0" destOrd="7" presId="urn:microsoft.com/office/officeart/2005/8/layout/hList2"/>
    <dgm:cxn modelId="{D2303671-50D6-469E-B1EA-FFDCD1359970}" srcId="{2B2FF693-9099-4924-AC10-3784744D3788}" destId="{193AC817-A212-4A38-93A5-3223A8CDD074}" srcOrd="14" destOrd="0" parTransId="{57BA880C-E287-43ED-B2D6-11EACBBE145E}" sibTransId="{95C6E85E-57F3-4CAC-A211-5F00B2426E20}"/>
    <dgm:cxn modelId="{94D8C1CD-27DA-46AF-9A96-0B9699891A87}" srcId="{2F9D3EF6-87C2-4E27-BC5E-F8CF81462703}" destId="{5F6AC533-B2FE-4DB2-AFC0-91E09EED6E4C}" srcOrd="10" destOrd="0" parTransId="{48098827-F8C5-4EE7-AEA0-990F3C18A924}" sibTransId="{840F8B3E-47CE-4CCE-AFB7-A45861E55E02}"/>
    <dgm:cxn modelId="{CC9FCC6A-F632-4C65-AD47-3869F8A26DB2}" srcId="{14A73EA0-54AC-49D4-93C8-D07297C436EF}" destId="{2B2FF693-9099-4924-AC10-3784744D3788}" srcOrd="0" destOrd="0" parTransId="{2B05F5C5-161B-45A8-936B-B0B24257488D}" sibTransId="{C30A3176-3F89-407F-94CD-D8B40517584B}"/>
    <dgm:cxn modelId="{EC99ACD0-5A73-4314-8FA1-1C11DEF01042}" srcId="{09335521-4C4F-4295-9251-BC61BFB897CA}" destId="{D119B4C0-D627-4741-BAE4-7F9705DB5303}" srcOrd="1" destOrd="0" parTransId="{3C5D2FEE-CBF5-4137-A375-62CFE17BAD19}" sibTransId="{401DE35A-A86D-4D42-A24C-FAB5BF29F9DD}"/>
    <dgm:cxn modelId="{CF1C8709-AE90-4E57-8A2E-A6BCFF011C10}" type="presOf" srcId="{C45909D5-00ED-4473-8AAE-A4277ECE65FD}" destId="{210C451B-8BF6-4002-BBAD-934F971CF39A}" srcOrd="0" destOrd="11" presId="urn:microsoft.com/office/officeart/2005/8/layout/hList2"/>
    <dgm:cxn modelId="{C56A3AA0-3292-4B26-AEDF-1CC45F9CC3C2}" type="presOf" srcId="{53320274-AB13-42D4-B8EC-832061252229}" destId="{210C451B-8BF6-4002-BBAD-934F971CF39A}" srcOrd="0" destOrd="15" presId="urn:microsoft.com/office/officeart/2005/8/layout/hList2"/>
    <dgm:cxn modelId="{02F9AE20-BAFB-4823-99D3-988BE8CBDFAE}" srcId="{2F9D3EF6-87C2-4E27-BC5E-F8CF81462703}" destId="{442D6C04-ADE0-4F52-9D22-7A80F432A7A3}" srcOrd="15" destOrd="0" parTransId="{6CF46C6E-B7CA-46EA-8A59-6C82BB88DFCD}" sibTransId="{1E0BCB96-B80F-446E-999D-9EA701409235}"/>
    <dgm:cxn modelId="{C35B60E5-A592-4BC9-B9E3-5449B29AA610}" type="presOf" srcId="{A89D3A7A-8423-4F3E-9BE9-7B2778EB9463}" destId="{AC32145A-9C75-4165-ADBC-F5533798421D}" srcOrd="0" destOrd="24" presId="urn:microsoft.com/office/officeart/2005/8/layout/hList2"/>
    <dgm:cxn modelId="{2C080810-7DAC-44BE-B5E2-A8963A4B751A}" type="presOf" srcId="{81F03E20-E751-4049-A893-AFF074FAC0E5}" destId="{AC32145A-9C75-4165-ADBC-F5533798421D}" srcOrd="0" destOrd="12" presId="urn:microsoft.com/office/officeart/2005/8/layout/hList2"/>
    <dgm:cxn modelId="{414EAD4D-13F6-43DD-8A0C-40D4C16BD6D5}" type="presOf" srcId="{393DA001-70C8-4551-9019-871210C4D695}" destId="{AC32145A-9C75-4165-ADBC-F5533798421D}" srcOrd="0" destOrd="27" presId="urn:microsoft.com/office/officeart/2005/8/layout/hList2"/>
    <dgm:cxn modelId="{0CF3743B-3607-45DA-BE7D-F27720443784}" type="presOf" srcId="{2DCC7208-4A05-436B-92CC-62B42970B648}" destId="{68D57E03-2938-49AE-95F4-002360AA054B}" srcOrd="0" destOrd="2" presId="urn:microsoft.com/office/officeart/2005/8/layout/hList2"/>
    <dgm:cxn modelId="{E8CF3180-14D1-43EF-A36B-477E649AC814}" type="presOf" srcId="{124CF4F8-3B1B-4502-83B8-02F6404FA22F}" destId="{F7E68BE0-518B-4791-948F-DE173FED40C6}" srcOrd="0" destOrd="9" presId="urn:microsoft.com/office/officeart/2005/8/layout/hList2"/>
    <dgm:cxn modelId="{AF673A08-F1E9-4E1E-9CFF-0F4E5194097C}" srcId="{09335521-4C4F-4295-9251-BC61BFB897CA}" destId="{FB702D4A-33B0-4595-AA90-A43D2A74506B}" srcOrd="3" destOrd="0" parTransId="{344EEF15-1A3E-45FB-AF28-B051E53495BB}" sibTransId="{EF2DAF7D-95FF-4B37-9C31-9B43D87FAC91}"/>
    <dgm:cxn modelId="{6B74ABD1-5D20-4C14-BC6F-42ABEBA3CEE9}" srcId="{09335521-4C4F-4295-9251-BC61BFB897CA}" destId="{2310B852-FFCE-4EB7-9908-D17234A14212}" srcOrd="12" destOrd="0" parTransId="{39157FED-2FD3-4271-8033-8C386A425B8A}" sibTransId="{9E20513F-3D9D-4D62-8AB9-0EA71C5167EB}"/>
    <dgm:cxn modelId="{6762653F-70F1-44D3-B5FE-34ADA1C00AE4}" srcId="{2B2FF693-9099-4924-AC10-3784744D3788}" destId="{AE2B8379-183B-4592-B0F0-6C785E6D98FF}" srcOrd="17" destOrd="0" parTransId="{AEB60EE1-25C0-454A-8540-B717C440FEC8}" sibTransId="{C6D6254D-B2D5-4600-8EB6-D017139A4E2A}"/>
    <dgm:cxn modelId="{15501074-80E5-47BC-8EA3-79FF27CFA0D8}" type="presOf" srcId="{0F50D44F-6504-4E64-9DA9-44534740711F}" destId="{F7E68BE0-518B-4791-948F-DE173FED40C6}" srcOrd="0" destOrd="20" presId="urn:microsoft.com/office/officeart/2005/8/layout/hList2"/>
    <dgm:cxn modelId="{04A4150D-36C5-4A96-AD8D-CF32951A2A68}" type="presOf" srcId="{C63FD098-42F6-4A67-91B5-BBAF83FF0CEE}" destId="{52BD0D79-180D-48D3-998E-37F76FC14108}" srcOrd="0" destOrd="3" presId="urn:microsoft.com/office/officeart/2005/8/layout/hList2"/>
    <dgm:cxn modelId="{6AA53FA4-A708-418D-80E0-24EAB8A805EB}" srcId="{09335521-4C4F-4295-9251-BC61BFB897CA}" destId="{507E375F-4A4E-45AD-8965-9E1F6E78EEA0}" srcOrd="18" destOrd="0" parTransId="{7FF4AB1B-0AF8-4758-BAC1-424BD36B53A9}" sibTransId="{0D6B2E64-0715-4FC7-9100-91A6165AAD03}"/>
    <dgm:cxn modelId="{774B5603-63D4-4E74-80D7-5CDBF0CB19B3}" srcId="{2B2FF693-9099-4924-AC10-3784744D3788}" destId="{B8D1E905-750A-43E7-BB64-E00E8616ADA5}" srcOrd="28" destOrd="0" parTransId="{71DCB5BA-C62A-4FBF-99E9-7CCBEA52E154}" sibTransId="{8834AEE0-1E46-4AD1-8AC1-4861A3B2117F}"/>
    <dgm:cxn modelId="{F63A0F7F-C822-48A0-BBF7-358CA49FB86E}" type="presOf" srcId="{AE2B8379-183B-4592-B0F0-6C785E6D98FF}" destId="{AC32145A-9C75-4165-ADBC-F5533798421D}" srcOrd="0" destOrd="17" presId="urn:microsoft.com/office/officeart/2005/8/layout/hList2"/>
    <dgm:cxn modelId="{9E7563EA-D2A4-47DC-A374-62A35CF6EFAB}" type="presOf" srcId="{92A499F7-3EF0-47FF-94CD-AD474AF46B67}" destId="{68D57E03-2938-49AE-95F4-002360AA054B}" srcOrd="0" destOrd="1" presId="urn:microsoft.com/office/officeart/2005/8/layout/hList2"/>
    <dgm:cxn modelId="{B345EC0D-16E3-4448-969F-9EB694CF4507}" type="presOf" srcId="{6C326617-46A3-4A2B-8A16-63A518FC175C}" destId="{8DEF4B3B-5524-41CD-8F27-030DC21695C6}" srcOrd="0" destOrd="0" presId="urn:microsoft.com/office/officeart/2005/8/layout/hList2"/>
    <dgm:cxn modelId="{6A0CC515-2D5D-405E-B234-7BA8D7765BCB}" srcId="{2B2FF693-9099-4924-AC10-3784744D3788}" destId="{C681824D-13D1-4C99-A76F-A8943A153688}" srcOrd="8" destOrd="0" parTransId="{815E0F8F-C480-44E9-8947-EFFAB9703494}" sibTransId="{98E93841-7AEF-447C-B7C2-09386779EF69}"/>
    <dgm:cxn modelId="{78C00911-6862-48DC-B6DC-292710911290}" type="presOf" srcId="{2D1BB3A8-E151-4683-8F99-F1B5BA2DDF48}" destId="{210C451B-8BF6-4002-BBAD-934F971CF39A}" srcOrd="0" destOrd="7" presId="urn:microsoft.com/office/officeart/2005/8/layout/hList2"/>
    <dgm:cxn modelId="{357F6C5F-8F12-4610-A698-A82AE35C9A9C}" srcId="{2B2FF693-9099-4924-AC10-3784744D3788}" destId="{7D174808-5434-4974-A870-89E50B9FA4B4}" srcOrd="22" destOrd="0" parTransId="{9528FA1F-7F66-4BD8-B85A-C419ACCB5CEF}" sibTransId="{31D381D5-83EB-4FD1-8019-0A85B47E90ED}"/>
    <dgm:cxn modelId="{1AC50850-1281-4351-8ABC-8F8851F63964}" srcId="{2B2FF693-9099-4924-AC10-3784744D3788}" destId="{508EFA68-6E8F-4CBA-ACDE-61DF4918DE49}" srcOrd="19" destOrd="0" parTransId="{54016B32-2078-4B60-8B36-4822964AA1D6}" sibTransId="{5B39BFA3-4D06-49B3-940B-2B2A54B89408}"/>
    <dgm:cxn modelId="{65F312F4-4AA1-48E8-97A4-4D2D706055F6}" type="presOf" srcId="{44E487B5-8D03-4FF5-9A87-E6A9ADA88AF5}" destId="{AC32145A-9C75-4165-ADBC-F5533798421D}" srcOrd="0" destOrd="5" presId="urn:microsoft.com/office/officeart/2005/8/layout/hList2"/>
    <dgm:cxn modelId="{0196E9C6-0579-481F-96CF-CE04E2C8057F}" type="presOf" srcId="{B8D1E905-750A-43E7-BB64-E00E8616ADA5}" destId="{AC32145A-9C75-4165-ADBC-F5533798421D}" srcOrd="0" destOrd="28" presId="urn:microsoft.com/office/officeart/2005/8/layout/hList2"/>
    <dgm:cxn modelId="{43A1BA8A-9614-4D21-BDDC-AC6034D20B9B}" srcId="{2B2FF693-9099-4924-AC10-3784744D3788}" destId="{22203552-1D50-44FC-9130-14544059385C}" srcOrd="29" destOrd="0" parTransId="{CAC61B62-1F6E-459B-AA04-5E635949E864}" sibTransId="{7DB45BAA-87E6-4400-9941-E424029ED2BE}"/>
    <dgm:cxn modelId="{F0FE7426-B494-4042-969B-7D5172F1B16A}" srcId="{14A73EA0-54AC-49D4-93C8-D07297C436EF}" destId="{4E8A81CA-89A9-442B-92C5-7BA86B36CAD8}" srcOrd="3" destOrd="0" parTransId="{C038BB39-B9D9-459D-9592-400188256C29}" sibTransId="{AFAA1FE4-2E42-4AB0-8487-FF441C5C3267}"/>
    <dgm:cxn modelId="{81B5F7B9-DF8E-495A-99F1-512FF30418F7}" srcId="{09335521-4C4F-4295-9251-BC61BFB897CA}" destId="{060466D7-3F79-49C5-96F8-420EB1F0FB65}" srcOrd="14" destOrd="0" parTransId="{1D531BCD-2D1D-4FED-B161-52A3356DCE3B}" sibTransId="{DD32FCE4-89A1-4A13-BD9E-E4388DAD320F}"/>
    <dgm:cxn modelId="{913DEBD6-13C3-4D2A-8794-F58E1083E606}" type="presOf" srcId="{A1DCC3D1-1D55-45B7-A821-5AAAEFE91476}" destId="{210C451B-8BF6-4002-BBAD-934F971CF39A}" srcOrd="0" destOrd="13" presId="urn:microsoft.com/office/officeart/2005/8/layout/hList2"/>
    <dgm:cxn modelId="{3616B062-89B5-4FEC-B1F1-37AC29D7692C}" srcId="{2B2FF693-9099-4924-AC10-3784744D3788}" destId="{44E487B5-8D03-4FF5-9A87-E6A9ADA88AF5}" srcOrd="5" destOrd="0" parTransId="{261C5B23-9A86-44D5-AE17-C4D4E856D695}" sibTransId="{33C4F04A-BE24-4AFA-B0B3-6A6071A579FC}"/>
    <dgm:cxn modelId="{BAF64906-28DF-46C1-BEDC-A3D5F485CA00}" type="presOf" srcId="{B54C7F1F-896B-4295-9305-D90E3DB03587}" destId="{F7E68BE0-518B-4791-948F-DE173FED40C6}" srcOrd="0" destOrd="19" presId="urn:microsoft.com/office/officeart/2005/8/layout/hList2"/>
    <dgm:cxn modelId="{4B6FAEF6-7F49-497C-8C0D-B87F552EEF17}" srcId="{2F9D3EF6-87C2-4E27-BC5E-F8CF81462703}" destId="{4A5D9765-BCE0-49DE-A69A-D92FAE9E0B27}" srcOrd="1" destOrd="0" parTransId="{373A6934-91D1-4F12-ADE0-6F7C7C4CBF07}" sibTransId="{AE5C30C3-571E-4A56-B8F5-A0458C881FCB}"/>
    <dgm:cxn modelId="{CB009436-5EF0-4699-A97B-CFA83096D5A8}" srcId="{2B2FF693-9099-4924-AC10-3784744D3788}" destId="{54B31077-FFDB-4039-8FD2-D1B9536FBFC5}" srcOrd="23" destOrd="0" parTransId="{CA22C13A-5E7A-426F-9C69-842BAD93E8BA}" sibTransId="{5FE7ED16-2D28-4F34-8D33-34D0372B8C04}"/>
    <dgm:cxn modelId="{8CA92B76-57EC-4B3E-AF8F-3467BBBAC70E}" type="presOf" srcId="{C097FE52-E246-48D9-B211-D96F0239778E}" destId="{F7E68BE0-518B-4791-948F-DE173FED40C6}" srcOrd="0" destOrd="5" presId="urn:microsoft.com/office/officeart/2005/8/layout/hList2"/>
    <dgm:cxn modelId="{4EF0B430-9306-4CCA-942F-9E57EEC432CC}" type="presOf" srcId="{56A0871F-BDCB-4DBC-818F-104A4D3B0F31}" destId="{AC32145A-9C75-4165-ADBC-F5533798421D}" srcOrd="0" destOrd="3" presId="urn:microsoft.com/office/officeart/2005/8/layout/hList2"/>
    <dgm:cxn modelId="{64F93718-E7B6-4A14-B25C-D23EEA49F9D7}" srcId="{09335521-4C4F-4295-9251-BC61BFB897CA}" destId="{A1DCC3D1-1D55-45B7-A821-5AAAEFE91476}" srcOrd="13" destOrd="0" parTransId="{AA57FD13-415E-49EA-859F-D767B4781B2A}" sibTransId="{2A08C128-DA0D-4CB5-8D3E-F98B0F874FD3}"/>
    <dgm:cxn modelId="{28A91C1F-CF95-4B52-AE0D-60560E0557A7}" srcId="{2F9D3EF6-87C2-4E27-BC5E-F8CF81462703}" destId="{F8FE0DC2-6FE1-4EB6-B6CB-530495C3AC73}" srcOrd="3" destOrd="0" parTransId="{82E3F840-E016-4BE7-8C61-4145C04AA500}" sibTransId="{B94B87B2-0986-4D08-AEAC-7FB100F23167}"/>
    <dgm:cxn modelId="{A6DC7612-E0D1-47D3-920A-DC6DE7682C49}" srcId="{2B2FF693-9099-4924-AC10-3784744D3788}" destId="{F7E37383-0500-407C-B446-954DBEB0D3E9}" srcOrd="13" destOrd="0" parTransId="{A0454721-EEC4-46A8-BE39-F9FF6FCFBEC5}" sibTransId="{DA81A18A-FAC5-4E61-AC1C-B910AE22C37A}"/>
    <dgm:cxn modelId="{48AE0F81-0680-4AF1-8AA6-62BB3B62EFEB}" srcId="{2B2FF693-9099-4924-AC10-3784744D3788}" destId="{BC398230-39D5-439E-8972-91E71F32A8B3}" srcOrd="21" destOrd="0" parTransId="{A920C1A7-05CC-4EBE-8AF3-AF48870C0BBA}" sibTransId="{8E5FE7B4-C146-4D98-BFAC-590E4431CB41}"/>
    <dgm:cxn modelId="{47CA8375-832B-4BC7-B1E9-4AB5B8AA1DBC}" type="presOf" srcId="{E9C193EA-E0E3-4D43-8491-AFD52AEBE45F}" destId="{AC32145A-9C75-4165-ADBC-F5533798421D}" srcOrd="0" destOrd="10" presId="urn:microsoft.com/office/officeart/2005/8/layout/hList2"/>
    <dgm:cxn modelId="{FED24315-DB6E-40CD-A4A9-DA46BF366292}" type="presOf" srcId="{6151FD06-DC6A-4952-BC77-C43C92583F20}" destId="{F7E68BE0-518B-4791-948F-DE173FED40C6}" srcOrd="0" destOrd="0" presId="urn:microsoft.com/office/officeart/2005/8/layout/hList2"/>
    <dgm:cxn modelId="{15C89881-8D6C-43F3-A0D4-6B9616FCB65F}" srcId="{2B2FF693-9099-4924-AC10-3784744D3788}" destId="{D682768F-033E-4A6D-A223-6A137954990A}" srcOrd="0" destOrd="0" parTransId="{14E5B0FC-FC7D-4E5E-8A62-4B19BABA45FB}" sibTransId="{064ED67E-A775-4FD6-A5D6-C2488A2CA1B7}"/>
    <dgm:cxn modelId="{954890F7-513B-4A2E-9C5F-3A82237B4619}" srcId="{2B2FF693-9099-4924-AC10-3784744D3788}" destId="{B373A35D-B4CB-4575-9A96-838EA5404BEC}" srcOrd="2" destOrd="0" parTransId="{54CC0871-83B9-4D4B-845E-A4C558206FA6}" sibTransId="{B47BB14A-7462-4F72-BD14-6735E13220C8}"/>
    <dgm:cxn modelId="{9332AB9E-B6DD-423A-BD82-674A77834819}" type="presOf" srcId="{F7EA325E-7819-4F55-835B-34E99884EFCC}" destId="{210C451B-8BF6-4002-BBAD-934F971CF39A}" srcOrd="0" destOrd="16" presId="urn:microsoft.com/office/officeart/2005/8/layout/hList2"/>
    <dgm:cxn modelId="{F88112CF-A8D1-436C-A1A9-73AED1F2D3E1}" type="presOf" srcId="{F8FE0DC2-6FE1-4EB6-B6CB-530495C3AC73}" destId="{F7E68BE0-518B-4791-948F-DE173FED40C6}" srcOrd="0" destOrd="3" presId="urn:microsoft.com/office/officeart/2005/8/layout/hList2"/>
    <dgm:cxn modelId="{5DF4B25E-E803-43BC-B1BA-8B53A722EE0B}" srcId="{4E8A81CA-89A9-442B-92C5-7BA86B36CAD8}" destId="{C75C5F65-764E-4031-B8B1-9C01509F68B0}" srcOrd="2" destOrd="0" parTransId="{41620BBD-A009-4BF2-9394-343D5FAF12A2}" sibTransId="{140F043C-E316-4EC6-8574-21A46A7D838C}"/>
    <dgm:cxn modelId="{207870A8-24E8-42F6-BA18-E0035F1AB6BB}" srcId="{09335521-4C4F-4295-9251-BC61BFB897CA}" destId="{3048C943-282D-4B4C-896B-CA9D61828B0F}" srcOrd="4" destOrd="0" parTransId="{BC65411F-6B2A-4177-8410-463F48AEE498}" sibTransId="{50E0C508-0A99-4460-B1AC-DE03C44CC894}"/>
    <dgm:cxn modelId="{DAD725B6-333A-4B5F-AF19-D4FE39B1F92D}" srcId="{2B2FF693-9099-4924-AC10-3784744D3788}" destId="{829B22D1-3BA7-4E9A-BC3F-BCE60822E202}" srcOrd="4" destOrd="0" parTransId="{57F04888-D39E-438D-B9CA-9523F01121CE}" sibTransId="{45AEBC3B-FA51-4D5E-877C-AC2E0639ABE5}"/>
    <dgm:cxn modelId="{DC16BF9D-ECEA-4001-A686-1A291C227A43}" type="presOf" srcId="{A112668B-81BC-4849-A9D7-BFF60615C3D4}" destId="{F7E68BE0-518B-4791-948F-DE173FED40C6}" srcOrd="0" destOrd="14" presId="urn:microsoft.com/office/officeart/2005/8/layout/hList2"/>
    <dgm:cxn modelId="{A897DE32-4520-4C13-9CFF-6B91A5AE6110}" type="presOf" srcId="{12199C9F-E89D-4507-ABF8-97C4FE6DD1D2}" destId="{F7E68BE0-518B-4791-948F-DE173FED40C6}" srcOrd="0" destOrd="23" presId="urn:microsoft.com/office/officeart/2005/8/layout/hList2"/>
    <dgm:cxn modelId="{8BE8B214-A8FC-4636-9AEB-B358DA80FA75}" srcId="{09335521-4C4F-4295-9251-BC61BFB897CA}" destId="{986E7311-5BA0-4A92-BC9E-6352679C2E9E}" srcOrd="8" destOrd="0" parTransId="{E90E5FAB-E3DB-4A9A-9B07-9DC6C80679F2}" sibTransId="{93A5C0BC-93EA-4477-BC28-0E8FE8D51F52}"/>
    <dgm:cxn modelId="{E83C4445-E371-4E52-A887-4A42E59E34D1}" srcId="{2B2FF693-9099-4924-AC10-3784744D3788}" destId="{393DA001-70C8-4551-9019-871210C4D695}" srcOrd="27" destOrd="0" parTransId="{BD329283-8C9F-4C92-A5F1-0B7CFDB4D7A8}" sibTransId="{5AB0A130-1689-44E7-88D5-12862CF8A2BE}"/>
    <dgm:cxn modelId="{75EC718F-A2CD-47CA-8509-06AED96BC8A5}" type="presOf" srcId="{F0382052-BD60-4EE7-B1A5-A3627FBF642C}" destId="{210C451B-8BF6-4002-BBAD-934F971CF39A}" srcOrd="0" destOrd="10" presId="urn:microsoft.com/office/officeart/2005/8/layout/hList2"/>
    <dgm:cxn modelId="{AA346173-1D55-45B4-8EA6-AD18E9DAE3A9}" type="presOf" srcId="{3048C943-282D-4B4C-896B-CA9D61828B0F}" destId="{210C451B-8BF6-4002-BBAD-934F971CF39A}" srcOrd="0" destOrd="4" presId="urn:microsoft.com/office/officeart/2005/8/layout/hList2"/>
    <dgm:cxn modelId="{79C8DDEE-5D90-42FD-8EF5-1B9BCB8AC12C}" srcId="{2F9D3EF6-87C2-4E27-BC5E-F8CF81462703}" destId="{CBBE6E52-7739-4F78-A789-9EB25033D9D2}" srcOrd="7" destOrd="0" parTransId="{DDA1A03A-1E2E-4966-97AF-4B71CC1839F6}" sibTransId="{1952C45D-13FE-47DC-A76F-9917B12917FE}"/>
    <dgm:cxn modelId="{D3B90613-3882-4BD6-BAEA-551CCC228B7A}" type="presOf" srcId="{8D0A3F33-A8EF-4296-B6C6-71A935812ED6}" destId="{AC32145A-9C75-4165-ADBC-F5533798421D}" srcOrd="0" destOrd="18" presId="urn:microsoft.com/office/officeart/2005/8/layout/hList2"/>
    <dgm:cxn modelId="{F565E4BB-A18F-4259-9FF9-FBDA8A1E8855}" type="presOf" srcId="{FB6697C2-0C5B-41E7-97B8-9E5341F9A30B}" destId="{AC32145A-9C75-4165-ADBC-F5533798421D}" srcOrd="0" destOrd="32" presId="urn:microsoft.com/office/officeart/2005/8/layout/hList2"/>
    <dgm:cxn modelId="{2F3F9D6D-7797-45B5-963F-3D66A4BDBAD7}" type="presOf" srcId="{15BBD8CF-BCD5-46CA-850F-4089A3B59851}" destId="{F7E68BE0-518B-4791-948F-DE173FED40C6}" srcOrd="0" destOrd="8" presId="urn:microsoft.com/office/officeart/2005/8/layout/hList2"/>
    <dgm:cxn modelId="{3E0A451E-365B-4C6A-907C-98BF875C7421}" type="presOf" srcId="{2310B852-FFCE-4EB7-9908-D17234A14212}" destId="{210C451B-8BF6-4002-BBAD-934F971CF39A}" srcOrd="0" destOrd="12" presId="urn:microsoft.com/office/officeart/2005/8/layout/hList2"/>
    <dgm:cxn modelId="{790B798C-9DB4-461E-9E25-FAD273BA30F2}" type="presOf" srcId="{B373A35D-B4CB-4575-9A96-838EA5404BEC}" destId="{AC32145A-9C75-4165-ADBC-F5533798421D}" srcOrd="0" destOrd="2" presId="urn:microsoft.com/office/officeart/2005/8/layout/hList2"/>
    <dgm:cxn modelId="{7A1106BC-09B8-4657-9348-A47F171E2607}" srcId="{2B2FF693-9099-4924-AC10-3784744D3788}" destId="{16C6C88F-46FF-4EF6-B1DF-1DBC81A6DD01}" srcOrd="1" destOrd="0" parTransId="{B1603391-079D-4753-8FB5-C695FDDD4C5F}" sibTransId="{90473936-D37D-4E30-A0C0-888945F863F4}"/>
    <dgm:cxn modelId="{971D85B9-BB59-452E-9FD3-592EA046D8C4}" type="presOf" srcId="{1E57E416-9DDA-47D4-86E2-C661CBFE510F}" destId="{F7E68BE0-518B-4791-948F-DE173FED40C6}" srcOrd="0" destOrd="18" presId="urn:microsoft.com/office/officeart/2005/8/layout/hList2"/>
    <dgm:cxn modelId="{3246DE2B-DCD0-4A48-9697-357D8C1CC934}" type="presOf" srcId="{24323DC7-AEE5-40B2-9FA0-D0F54D7E9B09}" destId="{210C451B-8BF6-4002-BBAD-934F971CF39A}" srcOrd="0" destOrd="19" presId="urn:microsoft.com/office/officeart/2005/8/layout/hList2"/>
    <dgm:cxn modelId="{4133AFC2-3E10-4BC6-82BB-A34A2C7A50BF}" srcId="{2F9D3EF6-87C2-4E27-BC5E-F8CF81462703}" destId="{5F58791B-9255-444F-B1F4-4BADE909684A}" srcOrd="17" destOrd="0" parTransId="{B58FF157-17BA-4C9E-AEA6-D1A85E88E8A8}" sibTransId="{04B6A9F3-8B33-49AA-AA40-32F1546C48F0}"/>
    <dgm:cxn modelId="{A37B9750-23FB-4919-812F-A63068E5B4C2}" type="presOf" srcId="{986E7311-5BA0-4A92-BC9E-6352679C2E9E}" destId="{210C451B-8BF6-4002-BBAD-934F971CF39A}" srcOrd="0" destOrd="8" presId="urn:microsoft.com/office/officeart/2005/8/layout/hList2"/>
    <dgm:cxn modelId="{F7DE9BAE-DB0D-44E6-B8FE-E97FABEBEFBC}" type="presOf" srcId="{7D174808-5434-4974-A870-89E50B9FA4B4}" destId="{AC32145A-9C75-4165-ADBC-F5533798421D}" srcOrd="0" destOrd="22" presId="urn:microsoft.com/office/officeart/2005/8/layout/hList2"/>
    <dgm:cxn modelId="{9DB3C4EE-3017-4174-A06B-E9AA562E41C9}" srcId="{2B2FF693-9099-4924-AC10-3784744D3788}" destId="{48D187A3-2E27-4EBA-9D1C-8335B64FF376}" srcOrd="9" destOrd="0" parTransId="{49D33524-9A61-47D1-9D80-231682C99462}" sibTransId="{DC37A7ED-0629-4E78-B414-7040F3093B17}"/>
    <dgm:cxn modelId="{21174DF0-3D48-4E6C-B563-7ACE06B6F066}" type="presOf" srcId="{4E218522-884A-45CC-ABB9-9EDD9E982E5D}" destId="{F7E68BE0-518B-4791-948F-DE173FED40C6}" srcOrd="0" destOrd="13" presId="urn:microsoft.com/office/officeart/2005/8/layout/hList2"/>
    <dgm:cxn modelId="{0C891E57-DF6A-49EC-8C3D-8C71251F05EC}" srcId="{09335521-4C4F-4295-9251-BC61BFB897CA}" destId="{F0382052-BD60-4EE7-B1A5-A3627FBF642C}" srcOrd="10" destOrd="0" parTransId="{AED3CE25-3416-4918-BE26-5FE7D56AE9CF}" sibTransId="{D485C1EA-9489-4520-B596-163857DBAF73}"/>
    <dgm:cxn modelId="{FECBEDF0-723C-45A7-A5E6-1BA56ACC9FFC}" type="presOf" srcId="{2F8100C0-FD04-4D12-AAE8-592EE9E3665B}" destId="{210C451B-8BF6-4002-BBAD-934F971CF39A}" srcOrd="0" destOrd="6" presId="urn:microsoft.com/office/officeart/2005/8/layout/hList2"/>
    <dgm:cxn modelId="{4BC9DB00-91DC-4852-9329-A4D98CE42EDF}" type="presOf" srcId="{4A5D9765-BCE0-49DE-A69A-D92FAE9E0B27}" destId="{F7E68BE0-518B-4791-948F-DE173FED40C6}" srcOrd="0" destOrd="1" presId="urn:microsoft.com/office/officeart/2005/8/layout/hList2"/>
    <dgm:cxn modelId="{8456C5D4-5F1D-4B37-96E2-553EA69D02D5}" srcId="{2F9D3EF6-87C2-4E27-BC5E-F8CF81462703}" destId="{0F50D44F-6504-4E64-9DA9-44534740711F}" srcOrd="20" destOrd="0" parTransId="{A408D93F-E4BB-441D-B051-6BF019967A1B}" sibTransId="{A03BD276-AA5F-45BD-B6C2-631FE6FC3711}"/>
    <dgm:cxn modelId="{54271584-C414-469E-9AE0-A9E571F765C1}" srcId="{09335521-4C4F-4295-9251-BC61BFB897CA}" destId="{2F8100C0-FD04-4D12-AAE8-592EE9E3665B}" srcOrd="6" destOrd="0" parTransId="{11E7516E-76A4-422D-ADE5-0D1895E052D0}" sibTransId="{517C7100-59AF-4B55-A0ED-32B379F34DDC}"/>
    <dgm:cxn modelId="{64671365-62EE-4B48-838D-83A4B04A157B}" type="presParOf" srcId="{E8B14C3A-37C5-4EEB-8EE0-8DF5B0BE106E}" destId="{11282CA2-E7D0-4C9C-A48D-12E90E89939E}" srcOrd="0" destOrd="0" presId="urn:microsoft.com/office/officeart/2005/8/layout/hList2"/>
    <dgm:cxn modelId="{1AAB502D-9842-42C0-9625-EDE5BF411886}" type="presParOf" srcId="{11282CA2-E7D0-4C9C-A48D-12E90E89939E}" destId="{E27F12F8-E72A-4C53-B2ED-AD229145759A}" srcOrd="0" destOrd="0" presId="urn:microsoft.com/office/officeart/2005/8/layout/hList2"/>
    <dgm:cxn modelId="{E3677329-DFDD-4F6F-B368-E713E528E6C5}" type="presParOf" srcId="{11282CA2-E7D0-4C9C-A48D-12E90E89939E}" destId="{AC32145A-9C75-4165-ADBC-F5533798421D}" srcOrd="1" destOrd="0" presId="urn:microsoft.com/office/officeart/2005/8/layout/hList2"/>
    <dgm:cxn modelId="{562CA2DF-17AB-4CE0-92D5-3FE61DB5D952}" type="presParOf" srcId="{11282CA2-E7D0-4C9C-A48D-12E90E89939E}" destId="{EDFE6BDB-E7F3-48B5-B6DB-9A1FB116BB21}" srcOrd="2" destOrd="0" presId="urn:microsoft.com/office/officeart/2005/8/layout/hList2"/>
    <dgm:cxn modelId="{C8B0A69B-BA1C-44F6-A034-D468E748F77D}" type="presParOf" srcId="{E8B14C3A-37C5-4EEB-8EE0-8DF5B0BE106E}" destId="{8B3BBE7C-0A66-4A0B-BE79-EAA2C518547F}" srcOrd="1" destOrd="0" presId="urn:microsoft.com/office/officeart/2005/8/layout/hList2"/>
    <dgm:cxn modelId="{4723E34C-FCE8-40BB-A75C-A9156FC94623}" type="presParOf" srcId="{E8B14C3A-37C5-4EEB-8EE0-8DF5B0BE106E}" destId="{4557A18D-764D-4AFB-88E4-BCA0355ACC05}" srcOrd="2" destOrd="0" presId="urn:microsoft.com/office/officeart/2005/8/layout/hList2"/>
    <dgm:cxn modelId="{E737102E-B8A9-4D19-8FEE-A06678569CA0}" type="presParOf" srcId="{4557A18D-764D-4AFB-88E4-BCA0355ACC05}" destId="{24DE2E5F-DD6C-4552-B7B5-9BDBF1A4315D}" srcOrd="0" destOrd="0" presId="urn:microsoft.com/office/officeart/2005/8/layout/hList2"/>
    <dgm:cxn modelId="{FEBD6745-75F4-4A73-A0A8-CD83B64195E1}" type="presParOf" srcId="{4557A18D-764D-4AFB-88E4-BCA0355ACC05}" destId="{68D57E03-2938-49AE-95F4-002360AA054B}" srcOrd="1" destOrd="0" presId="urn:microsoft.com/office/officeart/2005/8/layout/hList2"/>
    <dgm:cxn modelId="{11C62BDE-1A02-4A3D-A718-3056B7B089DD}" type="presParOf" srcId="{4557A18D-764D-4AFB-88E4-BCA0355ACC05}" destId="{8DEF4B3B-5524-41CD-8F27-030DC21695C6}" srcOrd="2" destOrd="0" presId="urn:microsoft.com/office/officeart/2005/8/layout/hList2"/>
    <dgm:cxn modelId="{5FB6943A-AA18-47CC-856C-67ABB5DAC9B1}" type="presParOf" srcId="{E8B14C3A-37C5-4EEB-8EE0-8DF5B0BE106E}" destId="{9A43579B-2825-485D-AEA6-F718F50CAB17}" srcOrd="3" destOrd="0" presId="urn:microsoft.com/office/officeart/2005/8/layout/hList2"/>
    <dgm:cxn modelId="{274FB044-F90E-4187-B01B-FBE0F215DEFF}" type="presParOf" srcId="{E8B14C3A-37C5-4EEB-8EE0-8DF5B0BE106E}" destId="{8854371C-A4D3-40A0-97E0-43D326FFBF1F}" srcOrd="4" destOrd="0" presId="urn:microsoft.com/office/officeart/2005/8/layout/hList2"/>
    <dgm:cxn modelId="{99F43E23-7524-43C3-A28B-EAC5F3A906A9}" type="presParOf" srcId="{8854371C-A4D3-40A0-97E0-43D326FFBF1F}" destId="{D1A4AC7F-FCAE-45EC-AF4F-3B65D8608225}" srcOrd="0" destOrd="0" presId="urn:microsoft.com/office/officeart/2005/8/layout/hList2"/>
    <dgm:cxn modelId="{99ED1BCF-C331-4C6B-87BA-2D79F92EA350}" type="presParOf" srcId="{8854371C-A4D3-40A0-97E0-43D326FFBF1F}" destId="{210C451B-8BF6-4002-BBAD-934F971CF39A}" srcOrd="1" destOrd="0" presId="urn:microsoft.com/office/officeart/2005/8/layout/hList2"/>
    <dgm:cxn modelId="{C1FE8FE4-7632-4CCC-AD97-D92A1354A73E}" type="presParOf" srcId="{8854371C-A4D3-40A0-97E0-43D326FFBF1F}" destId="{B22665EF-0436-4A30-92F0-0218E34E99AD}" srcOrd="2" destOrd="0" presId="urn:microsoft.com/office/officeart/2005/8/layout/hList2"/>
    <dgm:cxn modelId="{CAF086D9-3889-4444-8A19-EF48369E69D3}" type="presParOf" srcId="{E8B14C3A-37C5-4EEB-8EE0-8DF5B0BE106E}" destId="{93723CB2-1CF3-489B-A0D0-E52D22BEB757}" srcOrd="5" destOrd="0" presId="urn:microsoft.com/office/officeart/2005/8/layout/hList2"/>
    <dgm:cxn modelId="{313BDB56-023F-475D-9095-295B28228104}" type="presParOf" srcId="{E8B14C3A-37C5-4EEB-8EE0-8DF5B0BE106E}" destId="{8CBDC716-B595-4591-BE6E-9B9715038E87}" srcOrd="6" destOrd="0" presId="urn:microsoft.com/office/officeart/2005/8/layout/hList2"/>
    <dgm:cxn modelId="{433798FC-CD03-42A9-A0A8-56ED1D56D700}" type="presParOf" srcId="{8CBDC716-B595-4591-BE6E-9B9715038E87}" destId="{61DC2C25-4E4C-43A4-84E8-1112B1628B83}" srcOrd="0" destOrd="0" presId="urn:microsoft.com/office/officeart/2005/8/layout/hList2"/>
    <dgm:cxn modelId="{38C508B4-D7EE-429E-B846-E299F34CC576}" type="presParOf" srcId="{8CBDC716-B595-4591-BE6E-9B9715038E87}" destId="{52BD0D79-180D-48D3-998E-37F76FC14108}" srcOrd="1" destOrd="0" presId="urn:microsoft.com/office/officeart/2005/8/layout/hList2"/>
    <dgm:cxn modelId="{A0263A21-61B0-43F1-97C9-E9E311D073D8}" type="presParOf" srcId="{8CBDC716-B595-4591-BE6E-9B9715038E87}" destId="{30515C1C-8115-427D-B7E5-6E87899F5CCC}" srcOrd="2" destOrd="0" presId="urn:microsoft.com/office/officeart/2005/8/layout/hList2"/>
    <dgm:cxn modelId="{0BE87BF5-628A-416D-8886-37C53089010B}" type="presParOf" srcId="{E8B14C3A-37C5-4EEB-8EE0-8DF5B0BE106E}" destId="{F0D8E606-0093-4160-99E0-8DA853D2F3D3}" srcOrd="7" destOrd="0" presId="urn:microsoft.com/office/officeart/2005/8/layout/hList2"/>
    <dgm:cxn modelId="{093170FA-B17D-4CC5-84A8-5D31F5B6E590}" type="presParOf" srcId="{E8B14C3A-37C5-4EEB-8EE0-8DF5B0BE106E}" destId="{D710436D-6D3C-4557-9D62-DE6675B70603}" srcOrd="8" destOrd="0" presId="urn:microsoft.com/office/officeart/2005/8/layout/hList2"/>
    <dgm:cxn modelId="{6671B031-99B6-4847-B297-4ACFAEDCF9A4}" type="presParOf" srcId="{D710436D-6D3C-4557-9D62-DE6675B70603}" destId="{D204A468-F7BF-4F86-9364-5AE531816F59}" srcOrd="0" destOrd="0" presId="urn:microsoft.com/office/officeart/2005/8/layout/hList2"/>
    <dgm:cxn modelId="{1292FFFD-79D9-40BA-821F-4834AE2E71AF}" type="presParOf" srcId="{D710436D-6D3C-4557-9D62-DE6675B70603}" destId="{F7E68BE0-518B-4791-948F-DE173FED40C6}" srcOrd="1" destOrd="0" presId="urn:microsoft.com/office/officeart/2005/8/layout/hList2"/>
    <dgm:cxn modelId="{BB57DD4F-D3F5-4070-B99C-B5F47E4EA1EE}" type="presParOf" srcId="{D710436D-6D3C-4557-9D62-DE6675B70603}" destId="{B900F791-D7DE-41B2-9234-D4920EBB74A1}" srcOrd="2" destOrd="0" presId="urn:microsoft.com/office/officeart/2005/8/layout/hList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List2">
  <dgm:title val=""/>
  <dgm:desc val=""/>
  <dgm:catLst>
    <dgm:cat type="list" pri="6000"/>
    <dgm:cat type="relationship" pri="16000"/>
    <dgm:cat type="picture" pri="29000"/>
    <dgm:cat type="pictureconvert" pri="29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/>
    </dgm:varLst>
    <dgm:choose name="Name0">
      <dgm:if name="Name1" func="var" arg="dir" op="equ" val="norm">
        <dgm:alg type="lin">
          <dgm:param type="linDir" val="fromL"/>
          <dgm:param type="nodeVertAlign" val="t"/>
        </dgm:alg>
      </dgm:if>
      <dgm:else name="Name2">
        <dgm:alg type="lin">
          <dgm:param type="linDir" val="fromR"/>
          <dgm:param type="nodeVertAlign" val="t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Node" refType="w"/>
      <dgm:constr type="h" for="ch" forName="compositeNode" refType="h"/>
      <dgm:constr type="w" for="ch" forName="sibTrans" refType="w" refFor="ch" refForName="compositeNode" op="equ" fact="0.2"/>
      <dgm:constr type="h" for="des" forName="childNode" op="equ"/>
      <dgm:constr type="w" for="des" forName="childNode" op="equ"/>
      <dgm:constr type="w" for="des" forName="parentNode" op="equ"/>
      <dgm:constr type="h" for="des" forName="image" op="equ"/>
      <dgm:constr type="w" for="des" forName="image" op="equ"/>
      <dgm:constr type="primFontSz" for="des" forName="parentNode" op="equ" val="65"/>
      <dgm:constr type="primFontSz" for="des" forName="childNode" op="equ" val="65"/>
    </dgm:constrLst>
    <dgm:ruleLst/>
    <dgm:forEach name="Name3" axis="ch" ptType="node">
      <dgm:layoutNode name="compositeNode">
        <dgm:varLst>
          <dgm:bulletEnabled val="1"/>
        </dgm:varLst>
        <dgm:alg type="composite"/>
        <dgm:presOf/>
        <dgm:choose name="Name4">
          <dgm:if name="Name5" func="var" arg="dir" op="equ" val="norm">
            <dgm:constrLst>
              <dgm:constr type="w" for="ch" forName="image" refType="w"/>
              <dgm:constr type="h" for="ch" forName="image" refType="h"/>
              <dgm:constr type="h" for="ch" forName="image" refType="w" refFor="ch" refForName="image" op="lte"/>
              <dgm:constr type="w" for="ch" forName="image" refType="h" refFor="ch" refForName="image" op="lte"/>
              <dgm:constr type="w" for="ch" forName="image" refType="w" op="lte" fact="0.33"/>
              <dgm:constr type="h" for="ch" forName="image" refType="h" op="lte" fact="0.33"/>
              <dgm:constr type="t" for="ch" forName="image"/>
              <dgm:constr type="l" for="ch" forName="image"/>
              <dgm:constr type="w" for="ch" forName="childNode" refType="w" fact="0.85"/>
              <dgm:constr type="h" for="ch" forName="childNode" refType="h" fact="0.78"/>
              <dgm:constr type="t" for="ch" forName="childNode" refType="h" refFor="ch" refForName="image" fact="0.66"/>
              <dgm:constr type="l" for="ch" forName="childNode" refType="w" refFor="ch" refForName="image" fact="0.5"/>
              <dgm:constr type="tMarg" for="ch" forName="childNode" refType="w" refFor="ch" refForName="image" fact="1.25"/>
              <dgm:constr type="t" for="ch" forName="parentNode" refType="h" refFor="ch" refForName="image" fact="0.66"/>
              <dgm:constr type="b" for="ch" forName="parentNode" refType="b" refFor="ch" refForName="childNode"/>
              <dgm:constr type="l" for="ch" forName="parentNode"/>
              <dgm:constr type="r" for="ch" forName="parentNode" refType="l" refFor="ch" refForName="childNode"/>
              <dgm:constr type="rMarg" for="ch" forName="parentNode" refType="w" refFor="ch" refForName="image" fact="1.25"/>
            </dgm:constrLst>
          </dgm:if>
          <dgm:else name="Name6">
            <dgm:constrLst>
              <dgm:constr type="w" for="ch" forName="image" refType="w"/>
              <dgm:constr type="h" for="ch" forName="image" refType="h"/>
              <dgm:constr type="h" for="ch" forName="image" refType="w" refFor="ch" refForName="image" op="lte"/>
              <dgm:constr type="w" for="ch" forName="image" refType="h" refFor="ch" refForName="image" op="lte"/>
              <dgm:constr type="w" for="ch" forName="image" refType="w" op="lte" fact="0.33"/>
              <dgm:constr type="h" for="ch" forName="image" refType="h" op="lte" fact="0.33"/>
              <dgm:constr type="t" for="ch" forName="image"/>
              <dgm:constr type="r" for="ch" forName="image" refType="w"/>
              <dgm:constr type="w" for="ch" forName="childNode" refType="w" fact="0.85"/>
              <dgm:constr type="h" for="ch" forName="childNode" refType="h" fact="0.78"/>
              <dgm:constr type="t" for="ch" forName="childNode" refType="h" refFor="ch" refForName="image" fact="0.66"/>
              <dgm:constr type="r" for="ch" forName="childNode" refType="w"/>
              <dgm:constr type="rOff" for="ch" forName="childNode" refType="w" refFor="ch" refForName="image" fact="-0.5"/>
              <dgm:constr type="tMarg" for="ch" forName="childNode" refType="w" refFor="ch" refForName="image" fact="1.25"/>
              <dgm:constr type="t" for="ch" forName="parentNode" refType="h" refFor="ch" refForName="image" fact="0.66"/>
              <dgm:constr type="b" for="ch" forName="parentNode" refType="b" refFor="ch" refForName="childNode"/>
              <dgm:constr type="r" for="ch" forName="parentNode" refType="w"/>
              <dgm:constr type="l" for="ch" forName="parentNode" refType="r" refFor="ch" refForName="childNode"/>
              <dgm:constr type="lOff" for="ch" forName="parentNode" refType="rOff" refFor="ch" refForName="childNode"/>
              <dgm:constr type="lMarg" for="ch" forName="parentNode" refType="w" refFor="ch" refForName="image" fact="1.25"/>
            </dgm:constrLst>
          </dgm:else>
        </dgm:choose>
        <dgm:ruleLst>
          <dgm:rule type="w" for="ch" forName="childNode" val="NaN" fact="0.4" max="NaN"/>
          <dgm:rule type="h" for="ch" forName="childNode" val="NaN" fact="0.5" max="NaN"/>
        </dgm:ruleLst>
        <dgm:layoutNode name="image" styleLbl="fgImgPlace1">
          <dgm:alg type="sp"/>
          <dgm:shape xmlns:r="http://schemas.openxmlformats.org/officeDocument/2006/relationships" type="rect" r:blip="" zOrderOff="4" blipPhldr="1">
            <dgm:adjLst/>
          </dgm:shape>
          <dgm:presOf/>
          <dgm:constrLst/>
          <dgm:ruleLst/>
        </dgm:layoutNode>
        <dgm:layoutNode name="childNode" styleLbl="node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ect" r:blip="" zOrderOff="2">
            <dgm:adjLst/>
          </dgm:shape>
          <dgm:presOf axis="des" ptType="node"/>
          <dgm:constrLst/>
          <dgm:ruleLst>
            <dgm:rule type="primFontSz" val="5" fact="NaN" max="NaN"/>
          </dgm:ruleLst>
        </dgm:layoutNode>
        <dgm:layoutNode name="parentNode" styleLbl="revTx">
          <dgm:varLst>
            <dgm:chMax val="0"/>
            <dgm:bulletEnabled val="1"/>
          </dgm:varLst>
          <dgm:choose name="Name7">
            <dgm:if name="Name8" func="var" arg="dir" op="equ" val="norm">
              <dgm:alg type="tx">
                <dgm:param type="autoTxRot" val="grav"/>
                <dgm:param type="txAnchorVert" val="t"/>
                <dgm:param type="parTxLTRAlign" val="r"/>
                <dgm:param type="parTxRTLAlign" val="r"/>
              </dgm:alg>
              <dgm:shape xmlns:r="http://schemas.openxmlformats.org/officeDocument/2006/relationships" rot="270" type="rect" r:blip="">
                <dgm:adjLst/>
              </dgm:shape>
              <dgm:presOf axis="self"/>
              <dgm:constrLst>
                <dgm:constr type="lMarg"/>
                <dgm:constr type="bMarg"/>
                <dgm:constr type="tMarg"/>
              </dgm:constrLst>
            </dgm:if>
            <dgm:else name="Name9">
              <dgm:alg type="tx">
                <dgm:param type="autoTxRot" val="grav"/>
                <dgm:param type="parTxLTRAlign" val="l"/>
                <dgm:param type="parTxRTLAlign" val="l"/>
              </dgm:alg>
              <dgm:shape xmlns:r="http://schemas.openxmlformats.org/officeDocument/2006/relationships" rot="90" type="rect" r:blip="">
                <dgm:adjLst/>
              </dgm:shape>
              <dgm:presOf axis="self"/>
              <dgm:constrLst>
                <dgm:constr type="rMarg"/>
                <dgm:constr type="bMarg"/>
                <dgm:constr type="tMarg"/>
              </dgm:constrLst>
            </dgm:else>
          </dgm:choose>
          <dgm:ruleLst>
            <dgm:rule type="primFontSz" val="5" fact="NaN" max="NaN"/>
          </dgm:ruleLst>
        </dgm:layoutNode>
      </dgm:layoutNode>
      <dgm:forEach name="Name10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  <dgm:presOf axis="self"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124999</xdr:colOff>
      <xdr:row>0</xdr:row>
      <xdr:rowOff>7740</xdr:rowOff>
    </xdr:from>
    <xdr:to>
      <xdr:col>4</xdr:col>
      <xdr:colOff>262004</xdr:colOff>
      <xdr:row>0</xdr:row>
      <xdr:rowOff>523875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874" y="7740"/>
          <a:ext cx="565630" cy="516135"/>
        </a:xfrm>
        <a:prstGeom prst="rect">
          <a:avLst/>
        </a:prstGeom>
      </xdr:spPr>
    </xdr:pic>
    <xdr:clientData/>
  </xdr:twoCellAnchor>
  <xdr:twoCellAnchor>
    <xdr:from>
      <xdr:col>16</xdr:col>
      <xdr:colOff>333375</xdr:colOff>
      <xdr:row>0</xdr:row>
      <xdr:rowOff>47623</xdr:rowOff>
    </xdr:from>
    <xdr:to>
      <xdr:col>20</xdr:col>
      <xdr:colOff>390526</xdr:colOff>
      <xdr:row>0</xdr:row>
      <xdr:rowOff>545985</xdr:rowOff>
    </xdr:to>
    <xdr:pic>
      <xdr:nvPicPr>
        <xdr:cNvPr id="4" name="รูปภาพ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47623"/>
          <a:ext cx="1752601" cy="498362"/>
        </a:xfrm>
        <a:prstGeom prst="rect">
          <a:avLst/>
        </a:prstGeom>
      </xdr:spPr>
    </xdr:pic>
    <xdr:clientData/>
  </xdr:twoCellAnchor>
  <xdr:twoCellAnchor>
    <xdr:from>
      <xdr:col>0</xdr:col>
      <xdr:colOff>221483</xdr:colOff>
      <xdr:row>17</xdr:row>
      <xdr:rowOff>195941</xdr:rowOff>
    </xdr:from>
    <xdr:to>
      <xdr:col>20</xdr:col>
      <xdr:colOff>187778</xdr:colOff>
      <xdr:row>33</xdr:row>
      <xdr:rowOff>5441</xdr:rowOff>
    </xdr:to>
    <xdr:grpSp>
      <xdr:nvGrpSpPr>
        <xdr:cNvPr id="144" name="Group 143"/>
        <xdr:cNvGrpSpPr/>
      </xdr:nvGrpSpPr>
      <xdr:grpSpPr>
        <a:xfrm>
          <a:off x="221483" y="7644491"/>
          <a:ext cx="8653095" cy="5905500"/>
          <a:chOff x="262304" y="7502979"/>
          <a:chExt cx="8770116" cy="5905500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62304" y="7939822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1" name="Rectangle 10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2" name="Rectangle 11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7" name="Group 26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234478" y="7930297"/>
            <a:ext cx="2797942" cy="5468658"/>
            <a:chOff x="298728" y="1577180"/>
            <a:chExt cx="3425093" cy="4622717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" name="Rectangle 28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8" name="Rectangle 27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0"/>
              <a:ext cx="3419020" cy="1532056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สารสนเทศเพื่อการพัฒนา</a:t>
              </a:r>
            </a:p>
            <a:p>
              <a:pPr marL="0" indent="0" algn="ctr" defTabSz="914400" rtl="0" eaLnBrk="1" latinLnBrk="0" hangingPunct="1"/>
              <a:r>
                <a:rPr lang="th-TH" sz="36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ด้านอาชีพ</a:t>
              </a:r>
            </a:p>
          </xdr:txBody>
        </xdr:sp>
      </xdr:grpSp>
      <xdr:grpSp>
        <xdr:nvGrpSpPr>
          <xdr:cNvPr id="30" name="Group 29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251793" y="7949348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31" name="Rectangle 30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32" name="Rectangle 31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37" name="Group 36"/>
          <xdr:cNvGrpSpPr/>
        </xdr:nvGrpSpPr>
        <xdr:grpSpPr>
          <a:xfrm>
            <a:off x="1439633" y="7741104"/>
            <a:ext cx="664027" cy="657225"/>
            <a:chOff x="1536019" y="1285106"/>
            <a:chExt cx="657225" cy="657225"/>
          </a:xfrm>
        </xdr:grpSpPr>
        <xdr:sp macro="" textlink="">
          <xdr:nvSpPr>
            <xdr:cNvPr id="38" name="Oval 37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85106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39" name="Group 38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40" name="Freeform 39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1" name="Freeform 40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2" name="Freeform 41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3" name="Freeform 42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4" name="Freeform 43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5" name="Freeform 44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6" name="Freeform 45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7" name="Freeform 46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8" name="Freeform 47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49" name="Freeform 48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0" name="Freeform 49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1" name="Freeform 50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2" name="Freeform 51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3" name="Freeform 52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4" name="Freeform 53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5" name="Freeform 54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6" name="Freeform 55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7" name="Freeform 56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8" name="Freeform 57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59" name="Freeform 58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0" name="Freeform 59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1" name="Freeform 60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2" name="Freeform 61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3" name="Freeform 62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4" name="Freeform 63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5" name="Freeform 64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6" name="Freeform 65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7" name="Freeform 66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8" name="Freeform 67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9" name="Freeform 68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70" name="Group 69"/>
          <xdr:cNvGrpSpPr/>
        </xdr:nvGrpSpPr>
        <xdr:grpSpPr>
          <a:xfrm>
            <a:off x="4363811" y="7760154"/>
            <a:ext cx="664028" cy="657225"/>
            <a:chOff x="5767387" y="1242245"/>
            <a:chExt cx="657225" cy="657225"/>
          </a:xfrm>
        </xdr:grpSpPr>
        <xdr:sp macro="" textlink="">
          <xdr:nvSpPr>
            <xdr:cNvPr id="71" name="Oval 70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72" name="Group 71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73" name="Freeform 72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74" name="Freeform 73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75" name="Freeform 74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78" name="Group 77"/>
          <xdr:cNvGrpSpPr/>
        </xdr:nvGrpSpPr>
        <xdr:grpSpPr>
          <a:xfrm>
            <a:off x="7317921" y="7502979"/>
            <a:ext cx="662668" cy="1107996"/>
            <a:chOff x="7219950" y="7496175"/>
            <a:chExt cx="657225" cy="1107996"/>
          </a:xfrm>
        </xdr:grpSpPr>
        <xdr:sp macro="" textlink="">
          <xdr:nvSpPr>
            <xdr:cNvPr id="76" name="Oval 75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19950" y="7734300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Rectangle 76"/>
            <xdr:cNvSpPr/>
          </xdr:nvSpPr>
          <xdr:spPr>
            <a:xfrm>
              <a:off x="7353250" y="7496175"/>
              <a:ext cx="362600" cy="1107996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6600" b="1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1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343199</xdr:colOff>
      <xdr:row>27</xdr:row>
      <xdr:rowOff>150959</xdr:rowOff>
    </xdr:from>
    <xdr:to>
      <xdr:col>6</xdr:col>
      <xdr:colOff>252520</xdr:colOff>
      <xdr:row>28</xdr:row>
      <xdr:rowOff>134161</xdr:rowOff>
    </xdr:to>
    <xdr:sp macro="" textlink="">
      <xdr:nvSpPr>
        <xdr:cNvPr id="79" name="Rectangle 78"/>
        <xdr:cNvSpPr/>
      </xdr:nvSpPr>
      <xdr:spPr>
        <a:xfrm>
          <a:off x="343199" y="11438084"/>
          <a:ext cx="2481071" cy="36420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endParaRPr lang="th-TH" sz="2000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</xdr:txBody>
    </xdr:sp>
    <xdr:clientData/>
  </xdr:twoCellAnchor>
  <xdr:twoCellAnchor>
    <xdr:from>
      <xdr:col>0</xdr:col>
      <xdr:colOff>361125</xdr:colOff>
      <xdr:row>26</xdr:row>
      <xdr:rowOff>110353</xdr:rowOff>
    </xdr:from>
    <xdr:to>
      <xdr:col>5</xdr:col>
      <xdr:colOff>410007</xdr:colOff>
      <xdr:row>27</xdr:row>
      <xdr:rowOff>93555</xdr:rowOff>
    </xdr:to>
    <xdr:sp macro="" textlink="">
      <xdr:nvSpPr>
        <xdr:cNvPr id="80" name="Rectangle 79"/>
        <xdr:cNvSpPr/>
      </xdr:nvSpPr>
      <xdr:spPr>
        <a:xfrm>
          <a:off x="361125" y="11016478"/>
          <a:ext cx="2192007" cy="36420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endParaRPr lang="th-TH" sz="2000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</xdr:txBody>
    </xdr:sp>
    <xdr:clientData/>
  </xdr:twoCellAnchor>
  <xdr:twoCellAnchor>
    <xdr:from>
      <xdr:col>0</xdr:col>
      <xdr:colOff>205148</xdr:colOff>
      <xdr:row>23</xdr:row>
      <xdr:rowOff>160802</xdr:rowOff>
    </xdr:from>
    <xdr:to>
      <xdr:col>7</xdr:col>
      <xdr:colOff>15207</xdr:colOff>
      <xdr:row>31</xdr:row>
      <xdr:rowOff>231605</xdr:rowOff>
    </xdr:to>
    <xdr:sp macro="" textlink="">
      <xdr:nvSpPr>
        <xdr:cNvPr id="81" name="Rectangle 80"/>
        <xdr:cNvSpPr/>
      </xdr:nvSpPr>
      <xdr:spPr>
        <a:xfrm>
          <a:off x="205148" y="9771527"/>
          <a:ext cx="2810434" cy="311880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>
            <a:spcBef>
              <a:spcPts val="600"/>
            </a:spcBef>
          </a:pPr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18. คนในครัวเรือนที่จบการศึกษาภาคบังคับ 9 ปี ที่ไม่ได้เรียนต่อและยังไม่มีงานทำ ได้รับการฝึกอบรมด้านอาชีพ</a:t>
          </a:r>
        </a:p>
        <a:p>
          <a:pPr marL="0" marR="0" lvl="0" indent="0" algn="thaiDist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000" b="1" kern="1200">
              <a:solidFill>
                <a:srgbClr val="FF0000"/>
              </a:solidFill>
              <a:effectLst/>
              <a:latin typeface="TH Chakra Petch" panose="02000506000000020004" pitchFamily="2" charset="-34"/>
              <a:ea typeface="+mn-ea"/>
              <a:cs typeface="TH Chakra Petch" panose="02000506000000020004" pitchFamily="2" charset="-34"/>
            </a:rPr>
            <a:t>20. คนอายุ 15-59 ปี มีอาชีพและรายได้</a:t>
          </a:r>
          <a:endParaRPr lang="en-US" sz="2000" b="1" kern="1200">
            <a:solidFill>
              <a:srgbClr val="FF0000"/>
            </a:solidFill>
            <a:effectLst/>
            <a:latin typeface="TH Chakra Petch" panose="02000506000000020004" pitchFamily="2" charset="-34"/>
            <a:ea typeface="+mn-ea"/>
            <a:cs typeface="TH Chakra Petch" panose="02000506000000020004" pitchFamily="2" charset="-34"/>
          </a:endParaRPr>
        </a:p>
        <a:p>
          <a:pPr marL="0" marR="0" lvl="0" indent="0" algn="thaiDist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2000" b="1" kern="1200">
              <a:solidFill>
                <a:srgbClr val="FF0000"/>
              </a:solidFill>
              <a:effectLst/>
              <a:latin typeface="TH Chakra Petch" panose="02000506000000020004" pitchFamily="2" charset="-34"/>
              <a:ea typeface="+mn-ea"/>
              <a:cs typeface="TH Chakra Petch" panose="02000506000000020004" pitchFamily="2" charset="-34"/>
            </a:rPr>
            <a:t>21. คนอายุ 60 ปีขึ้นไป มีอาชีพและมีรายได้</a:t>
          </a:r>
          <a:endParaRPr lang="th-TH" sz="2000" b="1">
            <a:solidFill>
              <a:srgbClr val="FF0000"/>
            </a:solidFill>
            <a:effectLst/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pPr marL="0" marR="0" lvl="0" indent="0" algn="thaiDist" defTabSz="914400" rtl="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 sz="2000" b="1">
            <a:effectLst/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pPr algn="thaiDist">
            <a:spcBef>
              <a:spcPts val="600"/>
            </a:spcBef>
          </a:pPr>
          <a:endParaRPr lang="th-TH" sz="2000" b="1">
            <a:solidFill>
              <a:schemeClr val="tx1">
                <a:lumMod val="75000"/>
                <a:lumOff val="25000"/>
              </a:schemeClr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</xdr:txBody>
    </xdr:sp>
    <xdr:clientData/>
  </xdr:twoCellAnchor>
  <xdr:twoCellAnchor>
    <xdr:from>
      <xdr:col>7</xdr:col>
      <xdr:colOff>204108</xdr:colOff>
      <xdr:row>23</xdr:row>
      <xdr:rowOff>140874</xdr:rowOff>
    </xdr:from>
    <xdr:to>
      <xdr:col>13</xdr:col>
      <xdr:colOff>383402</xdr:colOff>
      <xdr:row>32</xdr:row>
      <xdr:rowOff>338508</xdr:rowOff>
    </xdr:to>
    <xdr:sp macro="" textlink="">
      <xdr:nvSpPr>
        <xdr:cNvPr id="82" name="Rectangle 81"/>
        <xdr:cNvSpPr/>
      </xdr:nvSpPr>
      <xdr:spPr>
        <a:xfrm>
          <a:off x="3252108" y="9910803"/>
          <a:ext cx="2791865" cy="3626634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4. น้ำเพื่อการเกษตร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6. การมีที่ดินทำกิน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8. การมีงานทำ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9. การทำงานในสถานประกอบการ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10. ผลผลิตจาการทำนา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11. ผลผลิตจาการทำไร่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12. ผลผลิตจาการทำเกษตรอื่น ๆ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13. การประกอบอุตสาหกรรมในครัวเรือน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การเข้าถึงแหล่งทุน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26. คุณภาพดิน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27. การใช้ประโยชน์จากที่ดิน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28. คุณภาพน้ำ</a:t>
          </a:r>
        </a:p>
      </xdr:txBody>
    </xdr:sp>
    <xdr:clientData/>
  </xdr:twoCellAnchor>
  <xdr:twoCellAnchor>
    <xdr:from>
      <xdr:col>14</xdr:col>
      <xdr:colOff>123840</xdr:colOff>
      <xdr:row>24</xdr:row>
      <xdr:rowOff>14407</xdr:rowOff>
    </xdr:from>
    <xdr:to>
      <xdr:col>20</xdr:col>
      <xdr:colOff>221717</xdr:colOff>
      <xdr:row>26</xdr:row>
      <xdr:rowOff>87951</xdr:rowOff>
    </xdr:to>
    <xdr:grpSp>
      <xdr:nvGrpSpPr>
        <xdr:cNvPr id="83" name="Group 82"/>
        <xdr:cNvGrpSpPr/>
      </xdr:nvGrpSpPr>
      <xdr:grpSpPr>
        <a:xfrm>
          <a:off x="6124590" y="10129957"/>
          <a:ext cx="2783927" cy="835544"/>
          <a:chOff x="8467385" y="3505463"/>
          <a:chExt cx="3419021" cy="835544"/>
        </a:xfrm>
      </xdr:grpSpPr>
      <xdr:sp macro="" textlink="">
        <xdr:nvSpPr>
          <xdr:cNvPr id="89" name="Rectangle 88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(78.57%)</a:t>
            </a:r>
          </a:p>
        </xdr:txBody>
      </xdr:sp>
      <xdr:sp macro="" textlink="">
        <xdr:nvSpPr>
          <xdr:cNvPr id="90" name="Rectangle 89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(21.43%)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258535</xdr:colOff>
      <xdr:row>35</xdr:row>
      <xdr:rowOff>119748</xdr:rowOff>
    </xdr:from>
    <xdr:to>
      <xdr:col>20</xdr:col>
      <xdr:colOff>184007</xdr:colOff>
      <xdr:row>51</xdr:row>
      <xdr:rowOff>66626</xdr:rowOff>
    </xdr:to>
    <xdr:grpSp>
      <xdr:nvGrpSpPr>
        <xdr:cNvPr id="143" name="Group 142"/>
        <xdr:cNvGrpSpPr/>
      </xdr:nvGrpSpPr>
      <xdr:grpSpPr>
        <a:xfrm>
          <a:off x="258535" y="14426298"/>
          <a:ext cx="8612272" cy="6042878"/>
          <a:chOff x="204107" y="14107886"/>
          <a:chExt cx="8729293" cy="6042878"/>
        </a:xfrm>
      </xdr:grpSpPr>
      <xdr:grpSp>
        <xdr:nvGrpSpPr>
          <xdr:cNvPr id="92" name="Group 91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93" name="Rectangle 92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94" name="Rectangle 93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95" name="Group 94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97" name="Rectangle 96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96" name="Rectangle 95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สารสนเทศเพื่อการจัดการ</a:t>
              </a:r>
            </a:p>
            <a:p>
              <a:pPr marL="0" indent="0" algn="ctr" defTabSz="914400" rtl="0" eaLnBrk="1" latinLnBrk="0" hangingPunct="1"/>
              <a:r>
                <a:rPr lang="th-TH" sz="36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ทุนของชุมชน</a:t>
              </a:r>
            </a:p>
          </xdr:txBody>
        </xdr:sp>
      </xdr:grpSp>
      <xdr:grpSp>
        <xdr:nvGrpSpPr>
          <xdr:cNvPr id="98" name="Group 97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99" name="Rectangle 98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00" name="Rectangle 99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01" name="Group 100"/>
          <xdr:cNvGrpSpPr/>
        </xdr:nvGrpSpPr>
        <xdr:grpSpPr>
          <a:xfrm>
            <a:off x="1292679" y="14355536"/>
            <a:ext cx="664028" cy="657225"/>
            <a:chOff x="1536019" y="1256531"/>
            <a:chExt cx="657225" cy="657225"/>
          </a:xfrm>
        </xdr:grpSpPr>
        <xdr:sp macro="" textlink="">
          <xdr:nvSpPr>
            <xdr:cNvPr id="102" name="Oval 101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56531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03" name="Group 102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104" name="Freeform 103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5" name="Freeform 104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6" name="Freeform 105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7" name="Freeform 106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8" name="Freeform 107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09" name="Freeform 108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0" name="Freeform 109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1" name="Freeform 110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2" name="Freeform 111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3" name="Freeform 112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4" name="Freeform 113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5" name="Freeform 114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6" name="Freeform 115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7" name="Freeform 116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8" name="Freeform 117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19" name="Freeform 118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0" name="Freeform 119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1" name="Freeform 120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2" name="Freeform 121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3" name="Freeform 122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4" name="Freeform 123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5" name="Freeform 124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6" name="Freeform 125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7" name="Freeform 126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8" name="Freeform 127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29" name="Freeform 128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0" name="Freeform 129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1" name="Freeform 130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2" name="Freeform 131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3" name="Freeform 132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34" name="Group 133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135" name="Oval 134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36" name="Group 135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137" name="Freeform 136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8" name="Freeform 137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39" name="Freeform 138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40" name="Group 139"/>
          <xdr:cNvGrpSpPr/>
        </xdr:nvGrpSpPr>
        <xdr:grpSpPr>
          <a:xfrm>
            <a:off x="7215738" y="14107886"/>
            <a:ext cx="662668" cy="989502"/>
            <a:chOff x="7210375" y="7458075"/>
            <a:chExt cx="657225" cy="989502"/>
          </a:xfrm>
        </xdr:grpSpPr>
        <xdr:sp macro="" textlink="">
          <xdr:nvSpPr>
            <xdr:cNvPr id="141" name="Oval 140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10375" y="7705725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Rectangle 141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2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258533</xdr:colOff>
      <xdr:row>53</xdr:row>
      <xdr:rowOff>108862</xdr:rowOff>
    </xdr:from>
    <xdr:to>
      <xdr:col>20</xdr:col>
      <xdr:colOff>184005</xdr:colOff>
      <xdr:row>69</xdr:row>
      <xdr:rowOff>55740</xdr:rowOff>
    </xdr:to>
    <xdr:grpSp>
      <xdr:nvGrpSpPr>
        <xdr:cNvPr id="145" name="Group 144"/>
        <xdr:cNvGrpSpPr/>
      </xdr:nvGrpSpPr>
      <xdr:grpSpPr>
        <a:xfrm>
          <a:off x="258533" y="21273412"/>
          <a:ext cx="8612272" cy="6042878"/>
          <a:chOff x="204107" y="14107886"/>
          <a:chExt cx="8729293" cy="6042878"/>
        </a:xfrm>
      </xdr:grpSpPr>
      <xdr:grpSp>
        <xdr:nvGrpSpPr>
          <xdr:cNvPr id="146" name="Group 145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95" name="Rectangle 194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96" name="Rectangle 195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47" name="Group 146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93" name="Rectangle 192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94" name="Rectangle 193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สารสนเทศเพื่อจัดการ</a:t>
              </a:r>
            </a:p>
            <a:p>
              <a:pPr marL="0" indent="0" algn="ctr" defTabSz="914400" rtl="0" eaLnBrk="1" latinLnBrk="0" hangingPunct="1"/>
              <a:r>
                <a:rPr lang="th-TH" sz="32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ความเสี่ยงของชุมชน</a:t>
              </a:r>
            </a:p>
          </xdr:txBody>
        </xdr:sp>
      </xdr:grpSp>
      <xdr:grpSp>
        <xdr:nvGrpSpPr>
          <xdr:cNvPr id="148" name="Group 147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191" name="Rectangle 190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192" name="Rectangle 191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49" name="Group 148"/>
          <xdr:cNvGrpSpPr/>
        </xdr:nvGrpSpPr>
        <xdr:grpSpPr>
          <a:xfrm>
            <a:off x="1292679" y="14365061"/>
            <a:ext cx="664028" cy="657225"/>
            <a:chOff x="1536019" y="1266056"/>
            <a:chExt cx="657225" cy="657225"/>
          </a:xfrm>
        </xdr:grpSpPr>
        <xdr:sp macro="" textlink="">
          <xdr:nvSpPr>
            <xdr:cNvPr id="159" name="Oval 158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66056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60" name="Group 159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161" name="Freeform 160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2" name="Freeform 161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3" name="Freeform 162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4" name="Freeform 163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5" name="Freeform 164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6" name="Freeform 165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7" name="Freeform 166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8" name="Freeform 167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69" name="Freeform 168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0" name="Freeform 169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1" name="Freeform 170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2" name="Freeform 171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3" name="Freeform 172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4" name="Freeform 173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5" name="Freeform 174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6" name="Freeform 175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7" name="Freeform 176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8" name="Freeform 177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79" name="Freeform 178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0" name="Freeform 179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1" name="Freeform 180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2" name="Freeform 181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3" name="Freeform 182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4" name="Freeform 183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5" name="Freeform 184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6" name="Freeform 185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7" name="Freeform 186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8" name="Freeform 187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89" name="Freeform 188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90" name="Freeform 189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50" name="Group 149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154" name="Oval 153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155" name="Group 154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156" name="Freeform 155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7" name="Freeform 156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8" name="Freeform 157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151" name="Group 150"/>
          <xdr:cNvGrpSpPr/>
        </xdr:nvGrpSpPr>
        <xdr:grpSpPr>
          <a:xfrm>
            <a:off x="7225392" y="14107886"/>
            <a:ext cx="662668" cy="989502"/>
            <a:chOff x="7219950" y="7458075"/>
            <a:chExt cx="657225" cy="989502"/>
          </a:xfrm>
        </xdr:grpSpPr>
        <xdr:sp macro="" textlink="">
          <xdr:nvSpPr>
            <xdr:cNvPr id="152" name="Oval 151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19950" y="7724775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Rectangle 152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3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231320</xdr:colOff>
      <xdr:row>71</xdr:row>
      <xdr:rowOff>122463</xdr:rowOff>
    </xdr:from>
    <xdr:to>
      <xdr:col>20</xdr:col>
      <xdr:colOff>156792</xdr:colOff>
      <xdr:row>87</xdr:row>
      <xdr:rowOff>69341</xdr:rowOff>
    </xdr:to>
    <xdr:grpSp>
      <xdr:nvGrpSpPr>
        <xdr:cNvPr id="197" name="Group 196"/>
        <xdr:cNvGrpSpPr/>
      </xdr:nvGrpSpPr>
      <xdr:grpSpPr>
        <a:xfrm>
          <a:off x="231320" y="28145013"/>
          <a:ext cx="8612272" cy="6042878"/>
          <a:chOff x="204107" y="14107886"/>
          <a:chExt cx="8729293" cy="6042878"/>
        </a:xfrm>
      </xdr:grpSpPr>
      <xdr:grpSp>
        <xdr:nvGrpSpPr>
          <xdr:cNvPr id="198" name="Group 197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47" name="Rectangle 246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48" name="Rectangle 247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199" name="Group 198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45" name="Rectangle 244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46" name="Rectangle 245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b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สารสนเทศเพื่อการแก้ไข</a:t>
              </a:r>
              <a:b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</a:br>
              <a:r>
                <a:rPr lang="th-TH" sz="32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ปัญหาความยากจน</a:t>
              </a:r>
            </a:p>
            <a:p>
              <a:pPr marL="0" indent="0" algn="ctr" defTabSz="914400" rtl="0" eaLnBrk="1" latinLnBrk="0" hangingPunct="1">
                <a:spcBef>
                  <a:spcPts val="600"/>
                </a:spcBef>
              </a:pPr>
              <a:endParaRPr lang="en-US" sz="2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00" name="Group 199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43" name="Rectangle 242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44" name="Rectangle 243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01" name="Group 200"/>
          <xdr:cNvGrpSpPr/>
        </xdr:nvGrpSpPr>
        <xdr:grpSpPr>
          <a:xfrm>
            <a:off x="1292679" y="14355536"/>
            <a:ext cx="664028" cy="657225"/>
            <a:chOff x="1536019" y="1256531"/>
            <a:chExt cx="657225" cy="657225"/>
          </a:xfrm>
        </xdr:grpSpPr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56531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12" name="Group 211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213" name="Freeform 212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4" name="Freeform 213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5" name="Freeform 214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6" name="Freeform 215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7" name="Freeform 216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8" name="Freeform 217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9" name="Freeform 218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0" name="Freeform 219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1" name="Freeform 220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2" name="Freeform 221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3" name="Freeform 222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4" name="Freeform 223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5" name="Freeform 224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6" name="Freeform 225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7" name="Freeform 226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8" name="Freeform 227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29" name="Freeform 228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0" name="Freeform 229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1" name="Freeform 230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2" name="Freeform 231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3" name="Freeform 232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4" name="Freeform 233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5" name="Freeform 234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6" name="Freeform 235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7" name="Freeform 236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8" name="Freeform 237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39" name="Freeform 238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40" name="Freeform 239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41" name="Freeform 240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42" name="Freeform 241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02" name="Group 201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07" name="Group 206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208" name="Freeform 207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09" name="Freeform 208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10" name="Freeform 209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03" name="Group 202"/>
          <xdr:cNvGrpSpPr/>
        </xdr:nvGrpSpPr>
        <xdr:grpSpPr>
          <a:xfrm>
            <a:off x="7225392" y="14107886"/>
            <a:ext cx="662668" cy="989502"/>
            <a:chOff x="7219950" y="7458075"/>
            <a:chExt cx="657225" cy="989502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19950" y="7715250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05" name="Rectangle 204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4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258533</xdr:colOff>
      <xdr:row>89</xdr:row>
      <xdr:rowOff>122461</xdr:rowOff>
    </xdr:from>
    <xdr:to>
      <xdr:col>20</xdr:col>
      <xdr:colOff>184005</xdr:colOff>
      <xdr:row>105</xdr:row>
      <xdr:rowOff>69339</xdr:rowOff>
    </xdr:to>
    <xdr:grpSp>
      <xdr:nvGrpSpPr>
        <xdr:cNvPr id="249" name="Group 248"/>
        <xdr:cNvGrpSpPr/>
      </xdr:nvGrpSpPr>
      <xdr:grpSpPr>
        <a:xfrm>
          <a:off x="258533" y="35003011"/>
          <a:ext cx="8612272" cy="6042878"/>
          <a:chOff x="204107" y="14107886"/>
          <a:chExt cx="8729293" cy="6042878"/>
        </a:xfrm>
      </xdr:grpSpPr>
      <xdr:grpSp>
        <xdr:nvGrpSpPr>
          <xdr:cNvPr id="250" name="Group 249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204107" y="14678024"/>
            <a:ext cx="2834579" cy="5459132"/>
            <a:chOff x="298728" y="1577181"/>
            <a:chExt cx="3425093" cy="4622716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9" name="Rectangle 298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1"/>
              <a:ext cx="3419021" cy="1517446"/>
            </a:xfrm>
            <a:prstGeom prst="rect">
              <a:avLst/>
            </a:prstGeom>
            <a:solidFill>
              <a:srgbClr val="CE295E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>
                <a:spcBef>
                  <a:spcPts val="600"/>
                </a:spcBef>
              </a:pPr>
              <a:r>
                <a:rPr lang="th-TH" sz="4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จปฐ.</a:t>
              </a:r>
              <a:endParaRPr lang="en-US" sz="4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300" name="Rectangle 299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94627"/>
              <a:ext cx="3425093" cy="310527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b="1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51" name="Group 250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6135458" y="14682108"/>
            <a:ext cx="2797942" cy="5468656"/>
            <a:chOff x="298728" y="1577182"/>
            <a:chExt cx="3425093" cy="4622715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7" name="Rectangle 296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059777"/>
              <a:ext cx="3425093" cy="314012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98" name="Rectangle 297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1" y="1577182"/>
              <a:ext cx="3419020" cy="1506797"/>
            </a:xfrm>
            <a:prstGeom prst="rect">
              <a:avLst/>
            </a:prstGeom>
            <a:solidFill>
              <a:srgbClr val="40404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b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ctr" defTabSz="914400" rtl="0" eaLnBrk="1" latinLnBrk="0" hangingPunct="1"/>
              <a:r>
                <a:rPr lang="th-TH" sz="28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สารสนเทศเพื่อการบริหาร</a:t>
              </a:r>
            </a:p>
            <a:p>
              <a:pPr marL="0" indent="0" algn="ctr" defTabSz="914400" rtl="0" eaLnBrk="1" latinLnBrk="0" hangingPunct="1"/>
              <a:r>
                <a:rPr lang="th-TH" sz="3200" b="1" kern="1200">
                  <a:solidFill>
                    <a:schemeClr val="lt1"/>
                  </a:solidFill>
                  <a:latin typeface="TH Chakra Petch" panose="02000506000000020004" pitchFamily="2" charset="-34"/>
                  <a:ea typeface="+mn-ea"/>
                  <a:cs typeface="TH Chakra Petch" panose="02000506000000020004" pitchFamily="2" charset="-34"/>
                </a:rPr>
                <a:t>จัดการชุมชน</a:t>
              </a:r>
            </a:p>
            <a:p>
              <a:pPr marL="0" indent="0" algn="ctr" defTabSz="914400" rtl="0" eaLnBrk="1" latinLnBrk="0" hangingPunct="1">
                <a:spcBef>
                  <a:spcPts val="600"/>
                </a:spcBef>
              </a:pPr>
              <a:endParaRPr lang="en-US" sz="2800" b="1" kern="1200">
                <a:solidFill>
                  <a:schemeClr val="lt1"/>
                </a:solidFill>
                <a:latin typeface="TH Chakra Petch" panose="02000506000000020004" pitchFamily="2" charset="-34"/>
                <a:ea typeface="+mn-ea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52" name="Group 251">
            <a:extLst>
              <a:ext uri="{FF2B5EF4-FFF2-40B4-BE49-F238E27FC236}">
                <a16:creationId xmlns:a16="http://schemas.microsoft.com/office/drawing/2014/main" xmlns="" id="{82DC834D-A801-489D-B18E-A3C9646F4D2E}"/>
              </a:ext>
              <a:ext uri="{C183D7F6-B498-43B3-948B-1728B52AA6E4}">
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</a:ext>
            </a:extLst>
          </xdr:cNvPr>
          <xdr:cNvGrpSpPr/>
        </xdr:nvGrpSpPr>
        <xdr:grpSpPr>
          <a:xfrm>
            <a:off x="3166382" y="14687550"/>
            <a:ext cx="2827775" cy="5459131"/>
            <a:chOff x="298728" y="1577182"/>
            <a:chExt cx="3425093" cy="5457588"/>
          </a:xfrm>
          <a:effectLst>
            <a:outerShdw blurRad="50800" dist="38100" dir="5400000" algn="t" rotWithShape="0">
              <a:prstClr val="black">
                <a:alpha val="20000"/>
              </a:prstClr>
            </a:outerShdw>
          </a:effectLst>
        </xdr:grpSpPr>
        <xdr:sp macro="" textlink="">
          <xdr:nvSpPr>
            <xdr:cNvPr id="295" name="Rectangle 294">
              <a:extLst>
                <a:ext uri="{FF2B5EF4-FFF2-40B4-BE49-F238E27FC236}">
                  <a16:creationId xmlns:a16="http://schemas.microsoft.com/office/drawing/2014/main" xmlns="" id="{0A0A31DB-DD27-4F64-AB8C-EC7887B70CFD}"/>
                </a:ext>
              </a:extLst>
            </xdr:cNvPr>
            <xdr:cNvSpPr/>
          </xdr:nvSpPr>
          <xdr:spPr>
            <a:xfrm>
              <a:off x="304800" y="1577182"/>
              <a:ext cx="3419021" cy="1795489"/>
            </a:xfrm>
            <a:prstGeom prst="rect">
              <a:avLst/>
            </a:prstGeom>
            <a:solidFill>
              <a:srgbClr val="002060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</a:pPr>
              <a:r>
                <a:rPr lang="th-TH" sz="4800" b="1">
                  <a:latin typeface="TH Chakra Petch" panose="02000506000000020004" pitchFamily="2" charset="-34"/>
                  <a:cs typeface="TH Chakra Petch" panose="02000506000000020004" pitchFamily="2" charset="-34"/>
                </a:rPr>
                <a:t>กชช.2ค</a:t>
              </a:r>
              <a:endParaRPr lang="en-US" sz="4800" b="1"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  <xdr:sp macro="" textlink="">
          <xdr:nvSpPr>
            <xdr:cNvPr id="296" name="Rectangle 295">
              <a:extLst>
                <a:ext uri="{FF2B5EF4-FFF2-40B4-BE49-F238E27FC236}">
                  <a16:creationId xmlns:a16="http://schemas.microsoft.com/office/drawing/2014/main" xmlns="" id="{AC6A4160-8BE0-4F42-8528-A692DB7BDCCE}"/>
                </a:ext>
              </a:extLst>
            </xdr:cNvPr>
            <xdr:cNvSpPr/>
          </xdr:nvSpPr>
          <xdr:spPr>
            <a:xfrm>
              <a:off x="298728" y="3351173"/>
              <a:ext cx="3425093" cy="3683597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>
                <a:solidFill>
                  <a:schemeClr val="tx1">
                    <a:lumMod val="75000"/>
                    <a:lumOff val="25000"/>
                  </a:schemeClr>
                </a:solidFill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  <xdr:grpSp>
        <xdr:nvGrpSpPr>
          <xdr:cNvPr id="253" name="Group 252"/>
          <xdr:cNvGrpSpPr/>
        </xdr:nvGrpSpPr>
        <xdr:grpSpPr>
          <a:xfrm>
            <a:off x="1292679" y="14355536"/>
            <a:ext cx="664028" cy="657225"/>
            <a:chOff x="1536019" y="1256531"/>
            <a:chExt cx="657225" cy="657225"/>
          </a:xfrm>
        </xdr:grpSpPr>
        <xdr:sp macro="" textlink="">
          <xdr:nvSpPr>
            <xdr:cNvPr id="263" name="Oval 262">
              <a:extLst>
                <a:ext uri="{FF2B5EF4-FFF2-40B4-BE49-F238E27FC236}">
                  <a16:creationId xmlns:a16="http://schemas.microsoft.com/office/drawing/2014/main" xmlns="" id="{97C50A8E-3918-4827-975A-99A3EAB66BFA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1536019" y="1256531"/>
              <a:ext cx="657225" cy="657225"/>
            </a:xfrm>
            <a:prstGeom prst="ellipse">
              <a:avLst/>
            </a:prstGeom>
            <a:solidFill>
              <a:srgbClr val="CE295E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64" name="Group 263" descr="This is an icon of coins.">
              <a:extLst>
                <a:ext uri="{FF2B5EF4-FFF2-40B4-BE49-F238E27FC236}">
                  <a16:creationId xmlns:a16="http://schemas.microsoft.com/office/drawing/2014/main" xmlns="" id="{75301E57-A6A4-4748-B362-9BA17072ED18}"/>
                </a:ext>
              </a:extLst>
            </xdr:cNvPr>
            <xdr:cNvGrpSpPr/>
          </xdr:nvGrpSpPr>
          <xdr:grpSpPr>
            <a:xfrm>
              <a:off x="1763637" y="1481955"/>
              <a:ext cx="287338" cy="263526"/>
              <a:chOff x="3171825" y="1368425"/>
              <a:chExt cx="287338" cy="263526"/>
            </a:xfrm>
            <a:solidFill>
              <a:schemeClr val="bg1"/>
            </a:solidFill>
          </xdr:grpSpPr>
          <xdr:sp macro="" textlink="">
            <xdr:nvSpPr>
              <xdr:cNvPr id="265" name="Freeform 264">
                <a:extLst>
                  <a:ext uri="{FF2B5EF4-FFF2-40B4-BE49-F238E27FC236}">
                    <a16:creationId xmlns:a16="http://schemas.microsoft.com/office/drawing/2014/main" xmlns="" id="{385D5C6F-FE82-4E8C-8542-1BECD761D29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98613"/>
                <a:ext cx="49213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136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6" name="Freeform 265">
                <a:extLst>
                  <a:ext uri="{FF2B5EF4-FFF2-40B4-BE49-F238E27FC236}">
                    <a16:creationId xmlns:a16="http://schemas.microsoft.com/office/drawing/2014/main" xmlns="" id="{3F4AD88D-507E-4EB6-B578-88060D4CF4D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98613"/>
                <a:ext cx="28575" cy="33338"/>
              </a:xfrm>
              <a:custGeom>
                <a:avLst/>
                <a:gdLst>
                  <a:gd name="T0" fmla="*/ 75 w 90"/>
                  <a:gd name="T1" fmla="*/ 0 h 106"/>
                  <a:gd name="T2" fmla="*/ 0 w 90"/>
                  <a:gd name="T3" fmla="*/ 0 h 106"/>
                  <a:gd name="T4" fmla="*/ 0 w 90"/>
                  <a:gd name="T5" fmla="*/ 106 h 106"/>
                  <a:gd name="T6" fmla="*/ 75 w 90"/>
                  <a:gd name="T7" fmla="*/ 106 h 106"/>
                  <a:gd name="T8" fmla="*/ 78 w 90"/>
                  <a:gd name="T9" fmla="*/ 106 h 106"/>
                  <a:gd name="T10" fmla="*/ 80 w 90"/>
                  <a:gd name="T11" fmla="*/ 104 h 106"/>
                  <a:gd name="T12" fmla="*/ 84 w 90"/>
                  <a:gd name="T13" fmla="*/ 103 h 106"/>
                  <a:gd name="T14" fmla="*/ 86 w 90"/>
                  <a:gd name="T15" fmla="*/ 101 h 106"/>
                  <a:gd name="T16" fmla="*/ 88 w 90"/>
                  <a:gd name="T17" fmla="*/ 99 h 106"/>
                  <a:gd name="T18" fmla="*/ 89 w 90"/>
                  <a:gd name="T19" fmla="*/ 97 h 106"/>
                  <a:gd name="T20" fmla="*/ 90 w 90"/>
                  <a:gd name="T21" fmla="*/ 94 h 106"/>
                  <a:gd name="T22" fmla="*/ 90 w 90"/>
                  <a:gd name="T23" fmla="*/ 91 h 106"/>
                  <a:gd name="T24" fmla="*/ 90 w 90"/>
                  <a:gd name="T25" fmla="*/ 15 h 106"/>
                  <a:gd name="T26" fmla="*/ 90 w 90"/>
                  <a:gd name="T27" fmla="*/ 12 h 106"/>
                  <a:gd name="T28" fmla="*/ 89 w 90"/>
                  <a:gd name="T29" fmla="*/ 10 h 106"/>
                  <a:gd name="T30" fmla="*/ 88 w 90"/>
                  <a:gd name="T31" fmla="*/ 7 h 106"/>
                  <a:gd name="T32" fmla="*/ 86 w 90"/>
                  <a:gd name="T33" fmla="*/ 5 h 106"/>
                  <a:gd name="T34" fmla="*/ 84 w 90"/>
                  <a:gd name="T35" fmla="*/ 4 h 106"/>
                  <a:gd name="T36" fmla="*/ 80 w 90"/>
                  <a:gd name="T37" fmla="*/ 2 h 106"/>
                  <a:gd name="T38" fmla="*/ 78 w 90"/>
                  <a:gd name="T39" fmla="*/ 2 h 106"/>
                  <a:gd name="T40" fmla="*/ 75 w 90"/>
                  <a:gd name="T41" fmla="*/ 0 h 106"/>
                  <a:gd name="T42" fmla="*/ 7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75" y="0"/>
                    </a:move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8" y="106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0" y="2"/>
                    </a:lnTo>
                    <a:lnTo>
                      <a:pt x="78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7" name="Freeform 266">
                <a:extLst>
                  <a:ext uri="{FF2B5EF4-FFF2-40B4-BE49-F238E27FC236}">
                    <a16:creationId xmlns:a16="http://schemas.microsoft.com/office/drawing/2014/main" xmlns="" id="{25BE5FD6-A410-4824-9697-31FCF7983B6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98613"/>
                <a:ext cx="28575" cy="33338"/>
              </a:xfrm>
              <a:custGeom>
                <a:avLst/>
                <a:gdLst>
                  <a:gd name="T0" fmla="*/ 15 w 90"/>
                  <a:gd name="T1" fmla="*/ 0 h 106"/>
                  <a:gd name="T2" fmla="*/ 11 w 90"/>
                  <a:gd name="T3" fmla="*/ 0 h 106"/>
                  <a:gd name="T4" fmla="*/ 9 w 90"/>
                  <a:gd name="T5" fmla="*/ 2 h 106"/>
                  <a:gd name="T6" fmla="*/ 6 w 90"/>
                  <a:gd name="T7" fmla="*/ 4 h 106"/>
                  <a:gd name="T8" fmla="*/ 4 w 90"/>
                  <a:gd name="T9" fmla="*/ 5 h 106"/>
                  <a:gd name="T10" fmla="*/ 3 w 90"/>
                  <a:gd name="T11" fmla="*/ 7 h 106"/>
                  <a:gd name="T12" fmla="*/ 1 w 90"/>
                  <a:gd name="T13" fmla="*/ 10 h 106"/>
                  <a:gd name="T14" fmla="*/ 0 w 90"/>
                  <a:gd name="T15" fmla="*/ 12 h 106"/>
                  <a:gd name="T16" fmla="*/ 0 w 90"/>
                  <a:gd name="T17" fmla="*/ 15 h 106"/>
                  <a:gd name="T18" fmla="*/ 0 w 90"/>
                  <a:gd name="T19" fmla="*/ 91 h 106"/>
                  <a:gd name="T20" fmla="*/ 0 w 90"/>
                  <a:gd name="T21" fmla="*/ 94 h 106"/>
                  <a:gd name="T22" fmla="*/ 1 w 90"/>
                  <a:gd name="T23" fmla="*/ 97 h 106"/>
                  <a:gd name="T24" fmla="*/ 3 w 90"/>
                  <a:gd name="T25" fmla="*/ 99 h 106"/>
                  <a:gd name="T26" fmla="*/ 4 w 90"/>
                  <a:gd name="T27" fmla="*/ 101 h 106"/>
                  <a:gd name="T28" fmla="*/ 6 w 90"/>
                  <a:gd name="T29" fmla="*/ 103 h 106"/>
                  <a:gd name="T30" fmla="*/ 9 w 90"/>
                  <a:gd name="T31" fmla="*/ 104 h 106"/>
                  <a:gd name="T32" fmla="*/ 11 w 90"/>
                  <a:gd name="T33" fmla="*/ 106 h 106"/>
                  <a:gd name="T34" fmla="*/ 15 w 90"/>
                  <a:gd name="T35" fmla="*/ 106 h 106"/>
                  <a:gd name="T36" fmla="*/ 90 w 90"/>
                  <a:gd name="T37" fmla="*/ 106 h 106"/>
                  <a:gd name="T38" fmla="*/ 90 w 90"/>
                  <a:gd name="T39" fmla="*/ 0 h 106"/>
                  <a:gd name="T40" fmla="*/ 75 w 90"/>
                  <a:gd name="T41" fmla="*/ 0 h 106"/>
                  <a:gd name="T42" fmla="*/ 15 w 90"/>
                  <a:gd name="T43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6">
                    <a:moveTo>
                      <a:pt x="15" y="0"/>
                    </a:moveTo>
                    <a:lnTo>
                      <a:pt x="11" y="0"/>
                    </a:lnTo>
                    <a:lnTo>
                      <a:pt x="9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8" name="Freeform 267">
                <a:extLst>
                  <a:ext uri="{FF2B5EF4-FFF2-40B4-BE49-F238E27FC236}">
                    <a16:creationId xmlns:a16="http://schemas.microsoft.com/office/drawing/2014/main" xmlns="" id="{70C956FB-1840-44F1-8377-516D0A87B7F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522413"/>
                <a:ext cx="49213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136 w 151"/>
                  <a:gd name="T5" fmla="*/ 0 h 105"/>
                  <a:gd name="T6" fmla="*/ 0 w 151"/>
                  <a:gd name="T7" fmla="*/ 0 h 105"/>
                  <a:gd name="T8" fmla="*/ 0 w 151"/>
                  <a:gd name="T9" fmla="*/ 105 h 105"/>
                  <a:gd name="T10" fmla="*/ 136 w 151"/>
                  <a:gd name="T11" fmla="*/ 105 h 105"/>
                  <a:gd name="T12" fmla="*/ 151 w 151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13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36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9" name="Freeform 268">
                <a:extLst>
                  <a:ext uri="{FF2B5EF4-FFF2-40B4-BE49-F238E27FC236}">
                    <a16:creationId xmlns:a16="http://schemas.microsoft.com/office/drawing/2014/main" xmlns="" id="{31F34C55-620E-437B-84B4-9120D2B173B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522413"/>
                <a:ext cx="28575" cy="33338"/>
              </a:xfrm>
              <a:custGeom>
                <a:avLst/>
                <a:gdLst>
                  <a:gd name="T0" fmla="*/ 15 w 90"/>
                  <a:gd name="T1" fmla="*/ 0 h 105"/>
                  <a:gd name="T2" fmla="*/ 11 w 90"/>
                  <a:gd name="T3" fmla="*/ 0 h 105"/>
                  <a:gd name="T4" fmla="*/ 9 w 90"/>
                  <a:gd name="T5" fmla="*/ 1 h 105"/>
                  <a:gd name="T6" fmla="*/ 6 w 90"/>
                  <a:gd name="T7" fmla="*/ 2 h 105"/>
                  <a:gd name="T8" fmla="*/ 4 w 90"/>
                  <a:gd name="T9" fmla="*/ 4 h 105"/>
                  <a:gd name="T10" fmla="*/ 3 w 90"/>
                  <a:gd name="T11" fmla="*/ 7 h 105"/>
                  <a:gd name="T12" fmla="*/ 1 w 90"/>
                  <a:gd name="T13" fmla="*/ 9 h 105"/>
                  <a:gd name="T14" fmla="*/ 0 w 90"/>
                  <a:gd name="T15" fmla="*/ 12 h 105"/>
                  <a:gd name="T16" fmla="*/ 0 w 90"/>
                  <a:gd name="T17" fmla="*/ 15 h 105"/>
                  <a:gd name="T18" fmla="*/ 0 w 90"/>
                  <a:gd name="T19" fmla="*/ 90 h 105"/>
                  <a:gd name="T20" fmla="*/ 0 w 90"/>
                  <a:gd name="T21" fmla="*/ 93 h 105"/>
                  <a:gd name="T22" fmla="*/ 1 w 90"/>
                  <a:gd name="T23" fmla="*/ 96 h 105"/>
                  <a:gd name="T24" fmla="*/ 3 w 90"/>
                  <a:gd name="T25" fmla="*/ 99 h 105"/>
                  <a:gd name="T26" fmla="*/ 4 w 90"/>
                  <a:gd name="T27" fmla="*/ 101 h 105"/>
                  <a:gd name="T28" fmla="*/ 6 w 90"/>
                  <a:gd name="T29" fmla="*/ 102 h 105"/>
                  <a:gd name="T30" fmla="*/ 9 w 90"/>
                  <a:gd name="T31" fmla="*/ 104 h 105"/>
                  <a:gd name="T32" fmla="*/ 11 w 90"/>
                  <a:gd name="T33" fmla="*/ 105 h 105"/>
                  <a:gd name="T34" fmla="*/ 15 w 90"/>
                  <a:gd name="T35" fmla="*/ 105 h 105"/>
                  <a:gd name="T36" fmla="*/ 7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  <a:gd name="T42" fmla="*/ 75 w 90"/>
                  <a:gd name="T43" fmla="*/ 0 h 105"/>
                  <a:gd name="T44" fmla="*/ 15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15" y="0"/>
                    </a:move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75" y="0"/>
                    </a:lnTo>
                    <a:lnTo>
                      <a:pt x="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0" name="Freeform 269">
                <a:extLst>
                  <a:ext uri="{FF2B5EF4-FFF2-40B4-BE49-F238E27FC236}">
                    <a16:creationId xmlns:a16="http://schemas.microsoft.com/office/drawing/2014/main" xmlns="" id="{18397A4D-BBCC-464A-A388-9BDBF3FBC0C7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522413"/>
                <a:ext cx="28575" cy="33338"/>
              </a:xfrm>
              <a:custGeom>
                <a:avLst/>
                <a:gdLst>
                  <a:gd name="T0" fmla="*/ 75 w 90"/>
                  <a:gd name="T1" fmla="*/ 0 h 105"/>
                  <a:gd name="T2" fmla="*/ 0 w 90"/>
                  <a:gd name="T3" fmla="*/ 0 h 105"/>
                  <a:gd name="T4" fmla="*/ 0 w 90"/>
                  <a:gd name="T5" fmla="*/ 105 h 105"/>
                  <a:gd name="T6" fmla="*/ 75 w 90"/>
                  <a:gd name="T7" fmla="*/ 105 h 105"/>
                  <a:gd name="T8" fmla="*/ 78 w 90"/>
                  <a:gd name="T9" fmla="*/ 105 h 105"/>
                  <a:gd name="T10" fmla="*/ 80 w 90"/>
                  <a:gd name="T11" fmla="*/ 104 h 105"/>
                  <a:gd name="T12" fmla="*/ 84 w 90"/>
                  <a:gd name="T13" fmla="*/ 102 h 105"/>
                  <a:gd name="T14" fmla="*/ 86 w 90"/>
                  <a:gd name="T15" fmla="*/ 101 h 105"/>
                  <a:gd name="T16" fmla="*/ 88 w 90"/>
                  <a:gd name="T17" fmla="*/ 99 h 105"/>
                  <a:gd name="T18" fmla="*/ 89 w 90"/>
                  <a:gd name="T19" fmla="*/ 96 h 105"/>
                  <a:gd name="T20" fmla="*/ 90 w 90"/>
                  <a:gd name="T21" fmla="*/ 93 h 105"/>
                  <a:gd name="T22" fmla="*/ 90 w 90"/>
                  <a:gd name="T23" fmla="*/ 90 h 105"/>
                  <a:gd name="T24" fmla="*/ 90 w 90"/>
                  <a:gd name="T25" fmla="*/ 15 h 105"/>
                  <a:gd name="T26" fmla="*/ 90 w 90"/>
                  <a:gd name="T27" fmla="*/ 12 h 105"/>
                  <a:gd name="T28" fmla="*/ 89 w 90"/>
                  <a:gd name="T29" fmla="*/ 9 h 105"/>
                  <a:gd name="T30" fmla="*/ 88 w 90"/>
                  <a:gd name="T31" fmla="*/ 7 h 105"/>
                  <a:gd name="T32" fmla="*/ 86 w 90"/>
                  <a:gd name="T33" fmla="*/ 4 h 105"/>
                  <a:gd name="T34" fmla="*/ 84 w 90"/>
                  <a:gd name="T35" fmla="*/ 2 h 105"/>
                  <a:gd name="T36" fmla="*/ 80 w 90"/>
                  <a:gd name="T37" fmla="*/ 1 h 105"/>
                  <a:gd name="T38" fmla="*/ 78 w 90"/>
                  <a:gd name="T39" fmla="*/ 0 h 105"/>
                  <a:gd name="T40" fmla="*/ 75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75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1" name="Freeform 270">
                <a:extLst>
                  <a:ext uri="{FF2B5EF4-FFF2-40B4-BE49-F238E27FC236}">
                    <a16:creationId xmlns:a16="http://schemas.microsoft.com/office/drawing/2014/main" xmlns="" id="{196FE97D-77A1-4D52-A288-82512B28D84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90875" y="14462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4 h 105"/>
                  <a:gd name="T12" fmla="*/ 3 w 90"/>
                  <a:gd name="T13" fmla="*/ 6 h 105"/>
                  <a:gd name="T14" fmla="*/ 1 w 90"/>
                  <a:gd name="T15" fmla="*/ 9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3 h 105"/>
                  <a:gd name="T24" fmla="*/ 1 w 90"/>
                  <a:gd name="T25" fmla="*/ 96 h 105"/>
                  <a:gd name="T26" fmla="*/ 3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45 w 90"/>
                  <a:gd name="T39" fmla="*/ 105 h 105"/>
                  <a:gd name="T40" fmla="*/ 90 w 90"/>
                  <a:gd name="T41" fmla="*/ 105 h 105"/>
                  <a:gd name="T42" fmla="*/ 90 w 90"/>
                  <a:gd name="T4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2" name="Freeform 271">
                <a:extLst>
                  <a:ext uri="{FF2B5EF4-FFF2-40B4-BE49-F238E27FC236}">
                    <a16:creationId xmlns:a16="http://schemas.microsoft.com/office/drawing/2014/main" xmlns="" id="{AEEC57E4-9646-4A44-BD9D-7456C262463A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28975" y="14462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46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06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46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6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3" name="Freeform 272">
                <a:extLst>
                  <a:ext uri="{FF2B5EF4-FFF2-40B4-BE49-F238E27FC236}">
                    <a16:creationId xmlns:a16="http://schemas.microsoft.com/office/drawing/2014/main" xmlns="" id="{3033CFA5-C735-49A7-99D6-6BC7D8DA018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87713" y="1446213"/>
                <a:ext cx="28575" cy="33338"/>
              </a:xfrm>
              <a:custGeom>
                <a:avLst/>
                <a:gdLst>
                  <a:gd name="T0" fmla="*/ 90 w 90"/>
                  <a:gd name="T1" fmla="*/ 15 h 105"/>
                  <a:gd name="T2" fmla="*/ 90 w 90"/>
                  <a:gd name="T3" fmla="*/ 12 h 105"/>
                  <a:gd name="T4" fmla="*/ 89 w 90"/>
                  <a:gd name="T5" fmla="*/ 9 h 105"/>
                  <a:gd name="T6" fmla="*/ 88 w 90"/>
                  <a:gd name="T7" fmla="*/ 6 h 105"/>
                  <a:gd name="T8" fmla="*/ 86 w 90"/>
                  <a:gd name="T9" fmla="*/ 4 h 105"/>
                  <a:gd name="T10" fmla="*/ 84 w 90"/>
                  <a:gd name="T11" fmla="*/ 2 h 105"/>
                  <a:gd name="T12" fmla="*/ 81 w 90"/>
                  <a:gd name="T13" fmla="*/ 1 h 105"/>
                  <a:gd name="T14" fmla="*/ 78 w 90"/>
                  <a:gd name="T15" fmla="*/ 0 h 105"/>
                  <a:gd name="T16" fmla="*/ 75 w 90"/>
                  <a:gd name="T17" fmla="*/ 0 h 105"/>
                  <a:gd name="T18" fmla="*/ 45 w 90"/>
                  <a:gd name="T19" fmla="*/ 0 h 105"/>
                  <a:gd name="T20" fmla="*/ 0 w 90"/>
                  <a:gd name="T21" fmla="*/ 0 h 105"/>
                  <a:gd name="T22" fmla="*/ 0 w 90"/>
                  <a:gd name="T23" fmla="*/ 105 h 105"/>
                  <a:gd name="T24" fmla="*/ 75 w 90"/>
                  <a:gd name="T25" fmla="*/ 105 h 105"/>
                  <a:gd name="T26" fmla="*/ 78 w 90"/>
                  <a:gd name="T27" fmla="*/ 105 h 105"/>
                  <a:gd name="T28" fmla="*/ 81 w 90"/>
                  <a:gd name="T29" fmla="*/ 104 h 105"/>
                  <a:gd name="T30" fmla="*/ 84 w 90"/>
                  <a:gd name="T31" fmla="*/ 103 h 105"/>
                  <a:gd name="T32" fmla="*/ 86 w 90"/>
                  <a:gd name="T33" fmla="*/ 101 h 105"/>
                  <a:gd name="T34" fmla="*/ 88 w 90"/>
                  <a:gd name="T35" fmla="*/ 99 h 105"/>
                  <a:gd name="T36" fmla="*/ 89 w 90"/>
                  <a:gd name="T37" fmla="*/ 96 h 105"/>
                  <a:gd name="T38" fmla="*/ 90 w 90"/>
                  <a:gd name="T39" fmla="*/ 93 h 105"/>
                  <a:gd name="T40" fmla="*/ 90 w 90"/>
                  <a:gd name="T41" fmla="*/ 90 h 105"/>
                  <a:gd name="T42" fmla="*/ 90 w 90"/>
                  <a:gd name="T43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0" h="105">
                    <a:moveTo>
                      <a:pt x="90" y="15"/>
                    </a:moveTo>
                    <a:lnTo>
                      <a:pt x="90" y="12"/>
                    </a:lnTo>
                    <a:lnTo>
                      <a:pt x="89" y="9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4" name="Freeform 273">
                <a:extLst>
                  <a:ext uri="{FF2B5EF4-FFF2-40B4-BE49-F238E27FC236}">
                    <a16:creationId xmlns:a16="http://schemas.microsoft.com/office/drawing/2014/main" xmlns="" id="{065F74B0-847F-49F5-9074-1CED108D176F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08113"/>
                <a:ext cx="30163" cy="33338"/>
              </a:xfrm>
              <a:custGeom>
                <a:avLst/>
                <a:gdLst>
                  <a:gd name="T0" fmla="*/ 0 w 91"/>
                  <a:gd name="T1" fmla="*/ 90 h 105"/>
                  <a:gd name="T2" fmla="*/ 1 w 91"/>
                  <a:gd name="T3" fmla="*/ 93 h 105"/>
                  <a:gd name="T4" fmla="*/ 1 w 91"/>
                  <a:gd name="T5" fmla="*/ 95 h 105"/>
                  <a:gd name="T6" fmla="*/ 3 w 91"/>
                  <a:gd name="T7" fmla="*/ 98 h 105"/>
                  <a:gd name="T8" fmla="*/ 4 w 91"/>
                  <a:gd name="T9" fmla="*/ 101 h 105"/>
                  <a:gd name="T10" fmla="*/ 7 w 91"/>
                  <a:gd name="T11" fmla="*/ 103 h 105"/>
                  <a:gd name="T12" fmla="*/ 9 w 91"/>
                  <a:gd name="T13" fmla="*/ 104 h 105"/>
                  <a:gd name="T14" fmla="*/ 13 w 91"/>
                  <a:gd name="T15" fmla="*/ 105 h 105"/>
                  <a:gd name="T16" fmla="*/ 15 w 91"/>
                  <a:gd name="T17" fmla="*/ 105 h 105"/>
                  <a:gd name="T18" fmla="*/ 45 w 91"/>
                  <a:gd name="T19" fmla="*/ 105 h 105"/>
                  <a:gd name="T20" fmla="*/ 91 w 91"/>
                  <a:gd name="T21" fmla="*/ 105 h 105"/>
                  <a:gd name="T22" fmla="*/ 91 w 91"/>
                  <a:gd name="T23" fmla="*/ 0 h 105"/>
                  <a:gd name="T24" fmla="*/ 15 w 91"/>
                  <a:gd name="T25" fmla="*/ 0 h 105"/>
                  <a:gd name="T26" fmla="*/ 13 w 91"/>
                  <a:gd name="T27" fmla="*/ 0 h 105"/>
                  <a:gd name="T28" fmla="*/ 9 w 91"/>
                  <a:gd name="T29" fmla="*/ 1 h 105"/>
                  <a:gd name="T30" fmla="*/ 7 w 91"/>
                  <a:gd name="T31" fmla="*/ 2 h 105"/>
                  <a:gd name="T32" fmla="*/ 4 w 91"/>
                  <a:gd name="T33" fmla="*/ 4 h 105"/>
                  <a:gd name="T34" fmla="*/ 3 w 91"/>
                  <a:gd name="T35" fmla="*/ 6 h 105"/>
                  <a:gd name="T36" fmla="*/ 1 w 91"/>
                  <a:gd name="T37" fmla="*/ 8 h 105"/>
                  <a:gd name="T38" fmla="*/ 1 w 91"/>
                  <a:gd name="T39" fmla="*/ 11 h 105"/>
                  <a:gd name="T40" fmla="*/ 0 w 91"/>
                  <a:gd name="T41" fmla="*/ 15 h 105"/>
                  <a:gd name="T42" fmla="*/ 0 w 91"/>
                  <a:gd name="T43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0" y="90"/>
                    </a:moveTo>
                    <a:lnTo>
                      <a:pt x="1" y="93"/>
                    </a:lnTo>
                    <a:lnTo>
                      <a:pt x="1" y="95"/>
                    </a:lnTo>
                    <a:lnTo>
                      <a:pt x="3" y="98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9" y="104"/>
                    </a:lnTo>
                    <a:lnTo>
                      <a:pt x="13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1" y="105"/>
                    </a:lnTo>
                    <a:lnTo>
                      <a:pt x="91" y="0"/>
                    </a:lnTo>
                    <a:lnTo>
                      <a:pt x="15" y="0"/>
                    </a:lnTo>
                    <a:lnTo>
                      <a:pt x="13" y="0"/>
                    </a:lnTo>
                    <a:lnTo>
                      <a:pt x="9" y="1"/>
                    </a:lnTo>
                    <a:lnTo>
                      <a:pt x="7" y="2"/>
                    </a:lnTo>
                    <a:lnTo>
                      <a:pt x="4" y="4"/>
                    </a:lnTo>
                    <a:lnTo>
                      <a:pt x="3" y="6"/>
                    </a:lnTo>
                    <a:lnTo>
                      <a:pt x="1" y="8"/>
                    </a:lnTo>
                    <a:lnTo>
                      <a:pt x="1" y="11"/>
                    </a:lnTo>
                    <a:lnTo>
                      <a:pt x="0" y="15"/>
                    </a:lnTo>
                    <a:lnTo>
                      <a:pt x="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5" name="Freeform 274">
                <a:extLst>
                  <a:ext uri="{FF2B5EF4-FFF2-40B4-BE49-F238E27FC236}">
                    <a16:creationId xmlns:a16="http://schemas.microsoft.com/office/drawing/2014/main" xmlns="" id="{DB22E8D4-6BB2-4D40-BB88-1C39D4F8EBB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49613" y="1408113"/>
                <a:ext cx="47625" cy="33338"/>
              </a:xfrm>
              <a:custGeom>
                <a:avLst/>
                <a:gdLst>
                  <a:gd name="T0" fmla="*/ 0 w 150"/>
                  <a:gd name="T1" fmla="*/ 105 h 105"/>
                  <a:gd name="T2" fmla="*/ 105 w 150"/>
                  <a:gd name="T3" fmla="*/ 105 h 105"/>
                  <a:gd name="T4" fmla="*/ 150 w 150"/>
                  <a:gd name="T5" fmla="*/ 105 h 105"/>
                  <a:gd name="T6" fmla="*/ 150 w 150"/>
                  <a:gd name="T7" fmla="*/ 0 h 105"/>
                  <a:gd name="T8" fmla="*/ 75 w 150"/>
                  <a:gd name="T9" fmla="*/ 0 h 105"/>
                  <a:gd name="T10" fmla="*/ 0 w 150"/>
                  <a:gd name="T11" fmla="*/ 0 h 105"/>
                  <a:gd name="T12" fmla="*/ 0 w 150"/>
                  <a:gd name="T1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0" y="105"/>
                    </a:move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6" name="Freeform 275">
                <a:extLst>
                  <a:ext uri="{FF2B5EF4-FFF2-40B4-BE49-F238E27FC236}">
                    <a16:creationId xmlns:a16="http://schemas.microsoft.com/office/drawing/2014/main" xmlns="" id="{87F52D03-CB49-4783-A300-614548CAD09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06763" y="1408113"/>
                <a:ext cx="28575" cy="33338"/>
              </a:xfrm>
              <a:custGeom>
                <a:avLst/>
                <a:gdLst>
                  <a:gd name="T0" fmla="*/ 0 w 90"/>
                  <a:gd name="T1" fmla="*/ 105 h 105"/>
                  <a:gd name="T2" fmla="*/ 75 w 90"/>
                  <a:gd name="T3" fmla="*/ 105 h 105"/>
                  <a:gd name="T4" fmla="*/ 78 w 90"/>
                  <a:gd name="T5" fmla="*/ 105 h 105"/>
                  <a:gd name="T6" fmla="*/ 82 w 90"/>
                  <a:gd name="T7" fmla="*/ 104 h 105"/>
                  <a:gd name="T8" fmla="*/ 84 w 90"/>
                  <a:gd name="T9" fmla="*/ 103 h 105"/>
                  <a:gd name="T10" fmla="*/ 86 w 90"/>
                  <a:gd name="T11" fmla="*/ 101 h 105"/>
                  <a:gd name="T12" fmla="*/ 88 w 90"/>
                  <a:gd name="T13" fmla="*/ 98 h 105"/>
                  <a:gd name="T14" fmla="*/ 89 w 90"/>
                  <a:gd name="T15" fmla="*/ 95 h 105"/>
                  <a:gd name="T16" fmla="*/ 90 w 90"/>
                  <a:gd name="T17" fmla="*/ 93 h 105"/>
                  <a:gd name="T18" fmla="*/ 90 w 90"/>
                  <a:gd name="T19" fmla="*/ 90 h 105"/>
                  <a:gd name="T20" fmla="*/ 90 w 90"/>
                  <a:gd name="T21" fmla="*/ 15 h 105"/>
                  <a:gd name="T22" fmla="*/ 90 w 90"/>
                  <a:gd name="T23" fmla="*/ 11 h 105"/>
                  <a:gd name="T24" fmla="*/ 89 w 90"/>
                  <a:gd name="T25" fmla="*/ 8 h 105"/>
                  <a:gd name="T26" fmla="*/ 88 w 90"/>
                  <a:gd name="T27" fmla="*/ 6 h 105"/>
                  <a:gd name="T28" fmla="*/ 86 w 90"/>
                  <a:gd name="T29" fmla="*/ 4 h 105"/>
                  <a:gd name="T30" fmla="*/ 84 w 90"/>
                  <a:gd name="T31" fmla="*/ 2 h 105"/>
                  <a:gd name="T32" fmla="*/ 82 w 90"/>
                  <a:gd name="T33" fmla="*/ 1 h 105"/>
                  <a:gd name="T34" fmla="*/ 78 w 90"/>
                  <a:gd name="T35" fmla="*/ 0 h 105"/>
                  <a:gd name="T36" fmla="*/ 75 w 90"/>
                  <a:gd name="T37" fmla="*/ 0 h 105"/>
                  <a:gd name="T38" fmla="*/ 0 w 90"/>
                  <a:gd name="T39" fmla="*/ 0 h 105"/>
                  <a:gd name="T40" fmla="*/ 0 w 90"/>
                  <a:gd name="T4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05"/>
                    </a:moveTo>
                    <a:lnTo>
                      <a:pt x="75" y="105"/>
                    </a:lnTo>
                    <a:lnTo>
                      <a:pt x="78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8"/>
                    </a:lnTo>
                    <a:lnTo>
                      <a:pt x="89" y="95"/>
                    </a:lnTo>
                    <a:lnTo>
                      <a:pt x="90" y="93"/>
                    </a:lnTo>
                    <a:lnTo>
                      <a:pt x="90" y="90"/>
                    </a:lnTo>
                    <a:lnTo>
                      <a:pt x="90" y="15"/>
                    </a:lnTo>
                    <a:lnTo>
                      <a:pt x="90" y="11"/>
                    </a:lnTo>
                    <a:lnTo>
                      <a:pt x="89" y="8"/>
                    </a:lnTo>
                    <a:lnTo>
                      <a:pt x="88" y="6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7" name="Freeform 276">
                <a:extLst>
                  <a:ext uri="{FF2B5EF4-FFF2-40B4-BE49-F238E27FC236}">
                    <a16:creationId xmlns:a16="http://schemas.microsoft.com/office/drawing/2014/main" xmlns="" id="{DBADE0C6-806F-47B9-9C52-13B9C417A824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560513"/>
                <a:ext cx="28575" cy="33338"/>
              </a:xfrm>
              <a:custGeom>
                <a:avLst/>
                <a:gdLst>
                  <a:gd name="T0" fmla="*/ 90 w 90"/>
                  <a:gd name="T1" fmla="*/ 90 h 105"/>
                  <a:gd name="T2" fmla="*/ 90 w 90"/>
                  <a:gd name="T3" fmla="*/ 15 h 105"/>
                  <a:gd name="T4" fmla="*/ 90 w 90"/>
                  <a:gd name="T5" fmla="*/ 12 h 105"/>
                  <a:gd name="T6" fmla="*/ 89 w 90"/>
                  <a:gd name="T7" fmla="*/ 9 h 105"/>
                  <a:gd name="T8" fmla="*/ 88 w 90"/>
                  <a:gd name="T9" fmla="*/ 7 h 105"/>
                  <a:gd name="T10" fmla="*/ 86 w 90"/>
                  <a:gd name="T11" fmla="*/ 5 h 105"/>
                  <a:gd name="T12" fmla="*/ 84 w 90"/>
                  <a:gd name="T13" fmla="*/ 2 h 105"/>
                  <a:gd name="T14" fmla="*/ 80 w 90"/>
                  <a:gd name="T15" fmla="*/ 1 h 105"/>
                  <a:gd name="T16" fmla="*/ 78 w 90"/>
                  <a:gd name="T17" fmla="*/ 0 h 105"/>
                  <a:gd name="T18" fmla="*/ 75 w 90"/>
                  <a:gd name="T19" fmla="*/ 0 h 105"/>
                  <a:gd name="T20" fmla="*/ 15 w 90"/>
                  <a:gd name="T21" fmla="*/ 0 h 105"/>
                  <a:gd name="T22" fmla="*/ 0 w 90"/>
                  <a:gd name="T23" fmla="*/ 0 h 105"/>
                  <a:gd name="T24" fmla="*/ 0 w 90"/>
                  <a:gd name="T25" fmla="*/ 105 h 105"/>
                  <a:gd name="T26" fmla="*/ 15 w 90"/>
                  <a:gd name="T27" fmla="*/ 105 h 105"/>
                  <a:gd name="T28" fmla="*/ 75 w 90"/>
                  <a:gd name="T29" fmla="*/ 105 h 105"/>
                  <a:gd name="T30" fmla="*/ 78 w 90"/>
                  <a:gd name="T31" fmla="*/ 105 h 105"/>
                  <a:gd name="T32" fmla="*/ 80 w 90"/>
                  <a:gd name="T33" fmla="*/ 104 h 105"/>
                  <a:gd name="T34" fmla="*/ 84 w 90"/>
                  <a:gd name="T35" fmla="*/ 103 h 105"/>
                  <a:gd name="T36" fmla="*/ 86 w 90"/>
                  <a:gd name="T37" fmla="*/ 101 h 105"/>
                  <a:gd name="T38" fmla="*/ 88 w 90"/>
                  <a:gd name="T39" fmla="*/ 99 h 105"/>
                  <a:gd name="T40" fmla="*/ 89 w 90"/>
                  <a:gd name="T41" fmla="*/ 97 h 105"/>
                  <a:gd name="T42" fmla="*/ 90 w 90"/>
                  <a:gd name="T43" fmla="*/ 94 h 105"/>
                  <a:gd name="T44" fmla="*/ 90 w 90"/>
                  <a:gd name="T45" fmla="*/ 90 h 105"/>
                  <a:gd name="T46" fmla="*/ 90 w 90"/>
                  <a:gd name="T47" fmla="*/ 9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</a:cxnLst>
                <a:rect l="0" t="0" r="r" b="b"/>
                <a:pathLst>
                  <a:path w="90" h="105">
                    <a:moveTo>
                      <a:pt x="90" y="90"/>
                    </a:moveTo>
                    <a:lnTo>
                      <a:pt x="90" y="15"/>
                    </a:lnTo>
                    <a:lnTo>
                      <a:pt x="90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0" y="1"/>
                    </a:lnTo>
                    <a:lnTo>
                      <a:pt x="78" y="0"/>
                    </a:lnTo>
                    <a:lnTo>
                      <a:pt x="75" y="0"/>
                    </a:ln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75" y="105"/>
                    </a:ln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0" y="94"/>
                    </a:lnTo>
                    <a:lnTo>
                      <a:pt x="90" y="90"/>
                    </a:lnTo>
                    <a:lnTo>
                      <a:pt x="90" y="9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8" name="Freeform 277">
                <a:extLst>
                  <a:ext uri="{FF2B5EF4-FFF2-40B4-BE49-F238E27FC236}">
                    <a16:creationId xmlns:a16="http://schemas.microsoft.com/office/drawing/2014/main" xmlns="" id="{C8E574A7-2E84-4B27-8D39-E8F428DC11A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560513"/>
                <a:ext cx="49213" cy="33338"/>
              </a:xfrm>
              <a:custGeom>
                <a:avLst/>
                <a:gdLst>
                  <a:gd name="T0" fmla="*/ 151 w 151"/>
                  <a:gd name="T1" fmla="*/ 0 h 105"/>
                  <a:gd name="T2" fmla="*/ 15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15 w 151"/>
                  <a:gd name="T9" fmla="*/ 105 h 105"/>
                  <a:gd name="T10" fmla="*/ 151 w 151"/>
                  <a:gd name="T11" fmla="*/ 105 h 105"/>
                  <a:gd name="T12" fmla="*/ 151 w 151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5">
                    <a:moveTo>
                      <a:pt x="151" y="0"/>
                    </a:moveTo>
                    <a:lnTo>
                      <a:pt x="1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5" y="105"/>
                    </a:lnTo>
                    <a:lnTo>
                      <a:pt x="151" y="105"/>
                    </a:lnTo>
                    <a:lnTo>
                      <a:pt x="151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79" name="Freeform 278">
                <a:extLst>
                  <a:ext uri="{FF2B5EF4-FFF2-40B4-BE49-F238E27FC236}">
                    <a16:creationId xmlns:a16="http://schemas.microsoft.com/office/drawing/2014/main" xmlns="" id="{8B0D6F72-7A5D-4B7E-BC3D-3CDDA28ECDD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15 w 90"/>
                  <a:gd name="T3" fmla="*/ 0 h 105"/>
                  <a:gd name="T4" fmla="*/ 11 w 90"/>
                  <a:gd name="T5" fmla="*/ 0 h 105"/>
                  <a:gd name="T6" fmla="*/ 9 w 90"/>
                  <a:gd name="T7" fmla="*/ 1 h 105"/>
                  <a:gd name="T8" fmla="*/ 6 w 90"/>
                  <a:gd name="T9" fmla="*/ 2 h 105"/>
                  <a:gd name="T10" fmla="*/ 4 w 90"/>
                  <a:gd name="T11" fmla="*/ 5 h 105"/>
                  <a:gd name="T12" fmla="*/ 2 w 90"/>
                  <a:gd name="T13" fmla="*/ 7 h 105"/>
                  <a:gd name="T14" fmla="*/ 1 w 90"/>
                  <a:gd name="T15" fmla="*/ 10 h 105"/>
                  <a:gd name="T16" fmla="*/ 0 w 90"/>
                  <a:gd name="T17" fmla="*/ 12 h 105"/>
                  <a:gd name="T18" fmla="*/ 0 w 90"/>
                  <a:gd name="T19" fmla="*/ 15 h 105"/>
                  <a:gd name="T20" fmla="*/ 0 w 90"/>
                  <a:gd name="T21" fmla="*/ 90 h 105"/>
                  <a:gd name="T22" fmla="*/ 0 w 90"/>
                  <a:gd name="T23" fmla="*/ 94 h 105"/>
                  <a:gd name="T24" fmla="*/ 1 w 90"/>
                  <a:gd name="T25" fmla="*/ 97 h 105"/>
                  <a:gd name="T26" fmla="*/ 2 w 90"/>
                  <a:gd name="T27" fmla="*/ 99 h 105"/>
                  <a:gd name="T28" fmla="*/ 4 w 90"/>
                  <a:gd name="T29" fmla="*/ 101 h 105"/>
                  <a:gd name="T30" fmla="*/ 6 w 90"/>
                  <a:gd name="T31" fmla="*/ 103 h 105"/>
                  <a:gd name="T32" fmla="*/ 9 w 90"/>
                  <a:gd name="T33" fmla="*/ 104 h 105"/>
                  <a:gd name="T34" fmla="*/ 11 w 90"/>
                  <a:gd name="T35" fmla="*/ 105 h 105"/>
                  <a:gd name="T36" fmla="*/ 15 w 90"/>
                  <a:gd name="T37" fmla="*/ 105 h 105"/>
                  <a:gd name="T38" fmla="*/ 90 w 90"/>
                  <a:gd name="T39" fmla="*/ 105 h 105"/>
                  <a:gd name="T40" fmla="*/ 90 w 90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15" y="0"/>
                    </a:lnTo>
                    <a:lnTo>
                      <a:pt x="11" y="0"/>
                    </a:lnTo>
                    <a:lnTo>
                      <a:pt x="9" y="1"/>
                    </a:lnTo>
                    <a:lnTo>
                      <a:pt x="6" y="2"/>
                    </a:lnTo>
                    <a:lnTo>
                      <a:pt x="4" y="5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0" name="Freeform 279">
                <a:extLst>
                  <a:ext uri="{FF2B5EF4-FFF2-40B4-BE49-F238E27FC236}">
                    <a16:creationId xmlns:a16="http://schemas.microsoft.com/office/drawing/2014/main" xmlns="" id="{A018FEA5-42F8-45D6-903D-DEDCEE104CF3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09925" y="1484313"/>
                <a:ext cx="49213" cy="33338"/>
              </a:xfrm>
              <a:custGeom>
                <a:avLst/>
                <a:gdLst>
                  <a:gd name="T0" fmla="*/ 151 w 151"/>
                  <a:gd name="T1" fmla="*/ 106 h 106"/>
                  <a:gd name="T2" fmla="*/ 151 w 151"/>
                  <a:gd name="T3" fmla="*/ 0 h 106"/>
                  <a:gd name="T4" fmla="*/ 45 w 151"/>
                  <a:gd name="T5" fmla="*/ 0 h 106"/>
                  <a:gd name="T6" fmla="*/ 0 w 151"/>
                  <a:gd name="T7" fmla="*/ 0 h 106"/>
                  <a:gd name="T8" fmla="*/ 0 w 151"/>
                  <a:gd name="T9" fmla="*/ 106 h 106"/>
                  <a:gd name="T10" fmla="*/ 15 w 151"/>
                  <a:gd name="T11" fmla="*/ 106 h 106"/>
                  <a:gd name="T12" fmla="*/ 151 w 151"/>
                  <a:gd name="T13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6">
                    <a:moveTo>
                      <a:pt x="151" y="106"/>
                    </a:move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151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1" name="Freeform 280">
                <a:extLst>
                  <a:ext uri="{FF2B5EF4-FFF2-40B4-BE49-F238E27FC236}">
                    <a16:creationId xmlns:a16="http://schemas.microsoft.com/office/drawing/2014/main" xmlns="" id="{9420C61C-BD63-442B-856D-C607C2060E7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68663" y="1484313"/>
                <a:ext cx="28575" cy="33338"/>
              </a:xfrm>
              <a:custGeom>
                <a:avLst/>
                <a:gdLst>
                  <a:gd name="T0" fmla="*/ 75 w 90"/>
                  <a:gd name="T1" fmla="*/ 106 h 106"/>
                  <a:gd name="T2" fmla="*/ 78 w 90"/>
                  <a:gd name="T3" fmla="*/ 105 h 106"/>
                  <a:gd name="T4" fmla="*/ 80 w 90"/>
                  <a:gd name="T5" fmla="*/ 104 h 106"/>
                  <a:gd name="T6" fmla="*/ 84 w 90"/>
                  <a:gd name="T7" fmla="*/ 103 h 106"/>
                  <a:gd name="T8" fmla="*/ 86 w 90"/>
                  <a:gd name="T9" fmla="*/ 101 h 106"/>
                  <a:gd name="T10" fmla="*/ 88 w 90"/>
                  <a:gd name="T11" fmla="*/ 99 h 106"/>
                  <a:gd name="T12" fmla="*/ 89 w 90"/>
                  <a:gd name="T13" fmla="*/ 96 h 106"/>
                  <a:gd name="T14" fmla="*/ 90 w 90"/>
                  <a:gd name="T15" fmla="*/ 93 h 106"/>
                  <a:gd name="T16" fmla="*/ 90 w 90"/>
                  <a:gd name="T17" fmla="*/ 91 h 106"/>
                  <a:gd name="T18" fmla="*/ 90 w 90"/>
                  <a:gd name="T19" fmla="*/ 15 h 106"/>
                  <a:gd name="T20" fmla="*/ 90 w 90"/>
                  <a:gd name="T21" fmla="*/ 13 h 106"/>
                  <a:gd name="T22" fmla="*/ 89 w 90"/>
                  <a:gd name="T23" fmla="*/ 10 h 106"/>
                  <a:gd name="T24" fmla="*/ 88 w 90"/>
                  <a:gd name="T25" fmla="*/ 7 h 106"/>
                  <a:gd name="T26" fmla="*/ 86 w 90"/>
                  <a:gd name="T27" fmla="*/ 4 h 106"/>
                  <a:gd name="T28" fmla="*/ 84 w 90"/>
                  <a:gd name="T29" fmla="*/ 3 h 106"/>
                  <a:gd name="T30" fmla="*/ 80 w 90"/>
                  <a:gd name="T31" fmla="*/ 1 h 106"/>
                  <a:gd name="T32" fmla="*/ 78 w 90"/>
                  <a:gd name="T33" fmla="*/ 1 h 106"/>
                  <a:gd name="T34" fmla="*/ 75 w 90"/>
                  <a:gd name="T35" fmla="*/ 0 h 106"/>
                  <a:gd name="T36" fmla="*/ 45 w 90"/>
                  <a:gd name="T37" fmla="*/ 0 h 106"/>
                  <a:gd name="T38" fmla="*/ 0 w 90"/>
                  <a:gd name="T39" fmla="*/ 0 h 106"/>
                  <a:gd name="T40" fmla="*/ 0 w 90"/>
                  <a:gd name="T41" fmla="*/ 106 h 106"/>
                  <a:gd name="T42" fmla="*/ 15 w 90"/>
                  <a:gd name="T43" fmla="*/ 106 h 106"/>
                  <a:gd name="T44" fmla="*/ 75 w 90"/>
                  <a:gd name="T45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6">
                    <a:moveTo>
                      <a:pt x="75" y="106"/>
                    </a:moveTo>
                    <a:lnTo>
                      <a:pt x="78" y="105"/>
                    </a:lnTo>
                    <a:lnTo>
                      <a:pt x="80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0" y="93"/>
                    </a:lnTo>
                    <a:lnTo>
                      <a:pt x="90" y="91"/>
                    </a:ln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3"/>
                    </a:lnTo>
                    <a:lnTo>
                      <a:pt x="80" y="1"/>
                    </a:lnTo>
                    <a:lnTo>
                      <a:pt x="78" y="1"/>
                    </a:lnTo>
                    <a:lnTo>
                      <a:pt x="75" y="0"/>
                    </a:ln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15" y="106"/>
                    </a:lnTo>
                    <a:lnTo>
                      <a:pt x="7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2" name="Freeform 281">
                <a:extLst>
                  <a:ext uri="{FF2B5EF4-FFF2-40B4-BE49-F238E27FC236}">
                    <a16:creationId xmlns:a16="http://schemas.microsoft.com/office/drawing/2014/main" xmlns="" id="{71355AF3-97FA-44F4-8CED-39EABD79971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71825" y="1484313"/>
                <a:ext cx="28575" cy="33338"/>
              </a:xfrm>
              <a:custGeom>
                <a:avLst/>
                <a:gdLst>
                  <a:gd name="T0" fmla="*/ 15 w 90"/>
                  <a:gd name="T1" fmla="*/ 106 h 106"/>
                  <a:gd name="T2" fmla="*/ 90 w 90"/>
                  <a:gd name="T3" fmla="*/ 106 h 106"/>
                  <a:gd name="T4" fmla="*/ 90 w 90"/>
                  <a:gd name="T5" fmla="*/ 0 h 106"/>
                  <a:gd name="T6" fmla="*/ 15 w 90"/>
                  <a:gd name="T7" fmla="*/ 0 h 106"/>
                  <a:gd name="T8" fmla="*/ 11 w 90"/>
                  <a:gd name="T9" fmla="*/ 1 h 106"/>
                  <a:gd name="T10" fmla="*/ 9 w 90"/>
                  <a:gd name="T11" fmla="*/ 1 h 106"/>
                  <a:gd name="T12" fmla="*/ 6 w 90"/>
                  <a:gd name="T13" fmla="*/ 3 h 106"/>
                  <a:gd name="T14" fmla="*/ 4 w 90"/>
                  <a:gd name="T15" fmla="*/ 4 h 106"/>
                  <a:gd name="T16" fmla="*/ 2 w 90"/>
                  <a:gd name="T17" fmla="*/ 7 h 106"/>
                  <a:gd name="T18" fmla="*/ 1 w 90"/>
                  <a:gd name="T19" fmla="*/ 10 h 106"/>
                  <a:gd name="T20" fmla="*/ 0 w 90"/>
                  <a:gd name="T21" fmla="*/ 13 h 106"/>
                  <a:gd name="T22" fmla="*/ 0 w 90"/>
                  <a:gd name="T23" fmla="*/ 15 h 106"/>
                  <a:gd name="T24" fmla="*/ 0 w 90"/>
                  <a:gd name="T25" fmla="*/ 90 h 106"/>
                  <a:gd name="T26" fmla="*/ 0 w 90"/>
                  <a:gd name="T27" fmla="*/ 93 h 106"/>
                  <a:gd name="T28" fmla="*/ 1 w 90"/>
                  <a:gd name="T29" fmla="*/ 96 h 106"/>
                  <a:gd name="T30" fmla="*/ 2 w 90"/>
                  <a:gd name="T31" fmla="*/ 99 h 106"/>
                  <a:gd name="T32" fmla="*/ 4 w 90"/>
                  <a:gd name="T33" fmla="*/ 101 h 106"/>
                  <a:gd name="T34" fmla="*/ 6 w 90"/>
                  <a:gd name="T35" fmla="*/ 103 h 106"/>
                  <a:gd name="T36" fmla="*/ 9 w 90"/>
                  <a:gd name="T37" fmla="*/ 104 h 106"/>
                  <a:gd name="T38" fmla="*/ 11 w 90"/>
                  <a:gd name="T39" fmla="*/ 105 h 106"/>
                  <a:gd name="T40" fmla="*/ 15 w 90"/>
                  <a:gd name="T41" fmla="*/ 106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15" y="106"/>
                    </a:move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1"/>
                    </a:lnTo>
                    <a:lnTo>
                      <a:pt x="9" y="1"/>
                    </a:lnTo>
                    <a:lnTo>
                      <a:pt x="6" y="3"/>
                    </a:lnTo>
                    <a:lnTo>
                      <a:pt x="4" y="4"/>
                    </a:lnTo>
                    <a:lnTo>
                      <a:pt x="2" y="7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2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9" y="104"/>
                    </a:lnTo>
                    <a:lnTo>
                      <a:pt x="11" y="105"/>
                    </a:lnTo>
                    <a:lnTo>
                      <a:pt x="15" y="10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3" name="Freeform 282">
                <a:extLst>
                  <a:ext uri="{FF2B5EF4-FFF2-40B4-BE49-F238E27FC236}">
                    <a16:creationId xmlns:a16="http://schemas.microsoft.com/office/drawing/2014/main" xmlns="" id="{1D1D6786-F147-423B-8681-E0DF2232874B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78188" y="1368425"/>
                <a:ext cx="28575" cy="34925"/>
              </a:xfrm>
              <a:custGeom>
                <a:avLst/>
                <a:gdLst>
                  <a:gd name="T0" fmla="*/ 90 w 90"/>
                  <a:gd name="T1" fmla="*/ 92 h 107"/>
                  <a:gd name="T2" fmla="*/ 90 w 90"/>
                  <a:gd name="T3" fmla="*/ 15 h 107"/>
                  <a:gd name="T4" fmla="*/ 90 w 90"/>
                  <a:gd name="T5" fmla="*/ 13 h 107"/>
                  <a:gd name="T6" fmla="*/ 89 w 90"/>
                  <a:gd name="T7" fmla="*/ 10 h 107"/>
                  <a:gd name="T8" fmla="*/ 88 w 90"/>
                  <a:gd name="T9" fmla="*/ 8 h 107"/>
                  <a:gd name="T10" fmla="*/ 86 w 90"/>
                  <a:gd name="T11" fmla="*/ 6 h 107"/>
                  <a:gd name="T12" fmla="*/ 84 w 90"/>
                  <a:gd name="T13" fmla="*/ 4 h 107"/>
                  <a:gd name="T14" fmla="*/ 80 w 90"/>
                  <a:gd name="T15" fmla="*/ 3 h 107"/>
                  <a:gd name="T16" fmla="*/ 78 w 90"/>
                  <a:gd name="T17" fmla="*/ 2 h 107"/>
                  <a:gd name="T18" fmla="*/ 75 w 90"/>
                  <a:gd name="T19" fmla="*/ 2 h 107"/>
                  <a:gd name="T20" fmla="*/ 0 w 90"/>
                  <a:gd name="T21" fmla="*/ 0 h 107"/>
                  <a:gd name="T22" fmla="*/ 0 w 90"/>
                  <a:gd name="T23" fmla="*/ 107 h 107"/>
                  <a:gd name="T24" fmla="*/ 75 w 90"/>
                  <a:gd name="T25" fmla="*/ 107 h 107"/>
                  <a:gd name="T26" fmla="*/ 78 w 90"/>
                  <a:gd name="T27" fmla="*/ 106 h 107"/>
                  <a:gd name="T28" fmla="*/ 80 w 90"/>
                  <a:gd name="T29" fmla="*/ 106 h 107"/>
                  <a:gd name="T30" fmla="*/ 84 w 90"/>
                  <a:gd name="T31" fmla="*/ 103 h 107"/>
                  <a:gd name="T32" fmla="*/ 86 w 90"/>
                  <a:gd name="T33" fmla="*/ 102 h 107"/>
                  <a:gd name="T34" fmla="*/ 88 w 90"/>
                  <a:gd name="T35" fmla="*/ 100 h 107"/>
                  <a:gd name="T36" fmla="*/ 89 w 90"/>
                  <a:gd name="T37" fmla="*/ 97 h 107"/>
                  <a:gd name="T38" fmla="*/ 90 w 90"/>
                  <a:gd name="T39" fmla="*/ 95 h 107"/>
                  <a:gd name="T40" fmla="*/ 90 w 90"/>
                  <a:gd name="T41" fmla="*/ 92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90" y="92"/>
                    </a:moveTo>
                    <a:lnTo>
                      <a:pt x="90" y="15"/>
                    </a:lnTo>
                    <a:lnTo>
                      <a:pt x="90" y="13"/>
                    </a:lnTo>
                    <a:lnTo>
                      <a:pt x="89" y="10"/>
                    </a:lnTo>
                    <a:lnTo>
                      <a:pt x="88" y="8"/>
                    </a:lnTo>
                    <a:lnTo>
                      <a:pt x="86" y="6"/>
                    </a:lnTo>
                    <a:lnTo>
                      <a:pt x="84" y="4"/>
                    </a:lnTo>
                    <a:lnTo>
                      <a:pt x="80" y="3"/>
                    </a:lnTo>
                    <a:lnTo>
                      <a:pt x="78" y="2"/>
                    </a:lnTo>
                    <a:lnTo>
                      <a:pt x="75" y="2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5" y="107"/>
                    </a:lnTo>
                    <a:lnTo>
                      <a:pt x="78" y="106"/>
                    </a:lnTo>
                    <a:lnTo>
                      <a:pt x="80" y="106"/>
                    </a:lnTo>
                    <a:lnTo>
                      <a:pt x="84" y="103"/>
                    </a:lnTo>
                    <a:lnTo>
                      <a:pt x="86" y="102"/>
                    </a:lnTo>
                    <a:lnTo>
                      <a:pt x="88" y="100"/>
                    </a:lnTo>
                    <a:lnTo>
                      <a:pt x="89" y="97"/>
                    </a:lnTo>
                    <a:lnTo>
                      <a:pt x="90" y="95"/>
                    </a:lnTo>
                    <a:lnTo>
                      <a:pt x="90" y="92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4" name="Freeform 283">
                <a:extLst>
                  <a:ext uri="{FF2B5EF4-FFF2-40B4-BE49-F238E27FC236}">
                    <a16:creationId xmlns:a16="http://schemas.microsoft.com/office/drawing/2014/main" xmlns="" id="{7EF27FE8-5FBD-4924-9F78-02B9C47D56D2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181350" y="1368425"/>
                <a:ext cx="28575" cy="34925"/>
              </a:xfrm>
              <a:custGeom>
                <a:avLst/>
                <a:gdLst>
                  <a:gd name="T0" fmla="*/ 15 w 90"/>
                  <a:gd name="T1" fmla="*/ 107 h 107"/>
                  <a:gd name="T2" fmla="*/ 90 w 90"/>
                  <a:gd name="T3" fmla="*/ 107 h 107"/>
                  <a:gd name="T4" fmla="*/ 90 w 90"/>
                  <a:gd name="T5" fmla="*/ 0 h 107"/>
                  <a:gd name="T6" fmla="*/ 15 w 90"/>
                  <a:gd name="T7" fmla="*/ 0 h 107"/>
                  <a:gd name="T8" fmla="*/ 11 w 90"/>
                  <a:gd name="T9" fmla="*/ 2 h 107"/>
                  <a:gd name="T10" fmla="*/ 9 w 90"/>
                  <a:gd name="T11" fmla="*/ 3 h 107"/>
                  <a:gd name="T12" fmla="*/ 6 w 90"/>
                  <a:gd name="T13" fmla="*/ 4 h 107"/>
                  <a:gd name="T14" fmla="*/ 4 w 90"/>
                  <a:gd name="T15" fmla="*/ 6 h 107"/>
                  <a:gd name="T16" fmla="*/ 3 w 90"/>
                  <a:gd name="T17" fmla="*/ 8 h 107"/>
                  <a:gd name="T18" fmla="*/ 1 w 90"/>
                  <a:gd name="T19" fmla="*/ 10 h 107"/>
                  <a:gd name="T20" fmla="*/ 0 w 90"/>
                  <a:gd name="T21" fmla="*/ 13 h 107"/>
                  <a:gd name="T22" fmla="*/ 0 w 90"/>
                  <a:gd name="T23" fmla="*/ 17 h 107"/>
                  <a:gd name="T24" fmla="*/ 0 w 90"/>
                  <a:gd name="T25" fmla="*/ 92 h 107"/>
                  <a:gd name="T26" fmla="*/ 0 w 90"/>
                  <a:gd name="T27" fmla="*/ 95 h 107"/>
                  <a:gd name="T28" fmla="*/ 1 w 90"/>
                  <a:gd name="T29" fmla="*/ 97 h 107"/>
                  <a:gd name="T30" fmla="*/ 3 w 90"/>
                  <a:gd name="T31" fmla="*/ 100 h 107"/>
                  <a:gd name="T32" fmla="*/ 4 w 90"/>
                  <a:gd name="T33" fmla="*/ 102 h 107"/>
                  <a:gd name="T34" fmla="*/ 6 w 90"/>
                  <a:gd name="T35" fmla="*/ 103 h 107"/>
                  <a:gd name="T36" fmla="*/ 9 w 90"/>
                  <a:gd name="T37" fmla="*/ 106 h 107"/>
                  <a:gd name="T38" fmla="*/ 11 w 90"/>
                  <a:gd name="T39" fmla="*/ 106 h 107"/>
                  <a:gd name="T40" fmla="*/ 15 w 90"/>
                  <a:gd name="T4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7">
                    <a:moveTo>
                      <a:pt x="15" y="107"/>
                    </a:moveTo>
                    <a:lnTo>
                      <a:pt x="90" y="107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1" y="2"/>
                    </a:lnTo>
                    <a:lnTo>
                      <a:pt x="9" y="3"/>
                    </a:lnTo>
                    <a:lnTo>
                      <a:pt x="6" y="4"/>
                    </a:lnTo>
                    <a:lnTo>
                      <a:pt x="4" y="6"/>
                    </a:lnTo>
                    <a:lnTo>
                      <a:pt x="3" y="8"/>
                    </a:lnTo>
                    <a:lnTo>
                      <a:pt x="1" y="10"/>
                    </a:lnTo>
                    <a:lnTo>
                      <a:pt x="0" y="13"/>
                    </a:lnTo>
                    <a:lnTo>
                      <a:pt x="0" y="17"/>
                    </a:lnTo>
                    <a:lnTo>
                      <a:pt x="0" y="92"/>
                    </a:lnTo>
                    <a:lnTo>
                      <a:pt x="0" y="95"/>
                    </a:lnTo>
                    <a:lnTo>
                      <a:pt x="1" y="97"/>
                    </a:lnTo>
                    <a:lnTo>
                      <a:pt x="3" y="100"/>
                    </a:lnTo>
                    <a:lnTo>
                      <a:pt x="4" y="102"/>
                    </a:lnTo>
                    <a:lnTo>
                      <a:pt x="6" y="103"/>
                    </a:lnTo>
                    <a:lnTo>
                      <a:pt x="9" y="106"/>
                    </a:lnTo>
                    <a:lnTo>
                      <a:pt x="11" y="106"/>
                    </a:lnTo>
                    <a:lnTo>
                      <a:pt x="15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5" name="Freeform 284">
                <a:extLst>
                  <a:ext uri="{FF2B5EF4-FFF2-40B4-BE49-F238E27FC236}">
                    <a16:creationId xmlns:a16="http://schemas.microsoft.com/office/drawing/2014/main" xmlns="" id="{CF46FD9E-E244-467B-8525-9D7D4A9D1B8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219450" y="1368425"/>
                <a:ext cx="49213" cy="34925"/>
              </a:xfrm>
              <a:custGeom>
                <a:avLst/>
                <a:gdLst>
                  <a:gd name="T0" fmla="*/ 151 w 151"/>
                  <a:gd name="T1" fmla="*/ 107 h 107"/>
                  <a:gd name="T2" fmla="*/ 151 w 151"/>
                  <a:gd name="T3" fmla="*/ 0 h 107"/>
                  <a:gd name="T4" fmla="*/ 0 w 151"/>
                  <a:gd name="T5" fmla="*/ 0 h 107"/>
                  <a:gd name="T6" fmla="*/ 0 w 151"/>
                  <a:gd name="T7" fmla="*/ 107 h 107"/>
                  <a:gd name="T8" fmla="*/ 76 w 151"/>
                  <a:gd name="T9" fmla="*/ 107 h 107"/>
                  <a:gd name="T10" fmla="*/ 151 w 151"/>
                  <a:gd name="T11" fmla="*/ 107 h 10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7">
                    <a:moveTo>
                      <a:pt x="151" y="107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7"/>
                    </a:lnTo>
                    <a:lnTo>
                      <a:pt x="76" y="107"/>
                    </a:lnTo>
                    <a:lnTo>
                      <a:pt x="151" y="107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6" name="Freeform 285">
                <a:extLst>
                  <a:ext uri="{FF2B5EF4-FFF2-40B4-BE49-F238E27FC236}">
                    <a16:creationId xmlns:a16="http://schemas.microsoft.com/office/drawing/2014/main" xmlns="" id="{88D57E34-34BA-47A7-98D6-DB982DAFEA35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98613"/>
                <a:ext cx="28575" cy="33338"/>
              </a:xfrm>
              <a:custGeom>
                <a:avLst/>
                <a:gdLst>
                  <a:gd name="T0" fmla="*/ 75 w 91"/>
                  <a:gd name="T1" fmla="*/ 0 h 106"/>
                  <a:gd name="T2" fmla="*/ 45 w 91"/>
                  <a:gd name="T3" fmla="*/ 0 h 106"/>
                  <a:gd name="T4" fmla="*/ 0 w 91"/>
                  <a:gd name="T5" fmla="*/ 0 h 106"/>
                  <a:gd name="T6" fmla="*/ 0 w 91"/>
                  <a:gd name="T7" fmla="*/ 106 h 106"/>
                  <a:gd name="T8" fmla="*/ 75 w 91"/>
                  <a:gd name="T9" fmla="*/ 106 h 106"/>
                  <a:gd name="T10" fmla="*/ 79 w 91"/>
                  <a:gd name="T11" fmla="*/ 106 h 106"/>
                  <a:gd name="T12" fmla="*/ 81 w 91"/>
                  <a:gd name="T13" fmla="*/ 104 h 106"/>
                  <a:gd name="T14" fmla="*/ 84 w 91"/>
                  <a:gd name="T15" fmla="*/ 103 h 106"/>
                  <a:gd name="T16" fmla="*/ 86 w 91"/>
                  <a:gd name="T17" fmla="*/ 101 h 106"/>
                  <a:gd name="T18" fmla="*/ 88 w 91"/>
                  <a:gd name="T19" fmla="*/ 99 h 106"/>
                  <a:gd name="T20" fmla="*/ 89 w 91"/>
                  <a:gd name="T21" fmla="*/ 97 h 106"/>
                  <a:gd name="T22" fmla="*/ 91 w 91"/>
                  <a:gd name="T23" fmla="*/ 94 h 106"/>
                  <a:gd name="T24" fmla="*/ 91 w 91"/>
                  <a:gd name="T25" fmla="*/ 91 h 106"/>
                  <a:gd name="T26" fmla="*/ 91 w 91"/>
                  <a:gd name="T27" fmla="*/ 15 h 106"/>
                  <a:gd name="T28" fmla="*/ 91 w 91"/>
                  <a:gd name="T29" fmla="*/ 12 h 106"/>
                  <a:gd name="T30" fmla="*/ 89 w 91"/>
                  <a:gd name="T31" fmla="*/ 10 h 106"/>
                  <a:gd name="T32" fmla="*/ 88 w 91"/>
                  <a:gd name="T33" fmla="*/ 7 h 106"/>
                  <a:gd name="T34" fmla="*/ 86 w 91"/>
                  <a:gd name="T35" fmla="*/ 5 h 106"/>
                  <a:gd name="T36" fmla="*/ 84 w 91"/>
                  <a:gd name="T37" fmla="*/ 4 h 106"/>
                  <a:gd name="T38" fmla="*/ 81 w 91"/>
                  <a:gd name="T39" fmla="*/ 2 h 106"/>
                  <a:gd name="T40" fmla="*/ 79 w 91"/>
                  <a:gd name="T41" fmla="*/ 2 h 106"/>
                  <a:gd name="T42" fmla="*/ 75 w 91"/>
                  <a:gd name="T43" fmla="*/ 0 h 106"/>
                  <a:gd name="T44" fmla="*/ 75 w 91"/>
                  <a:gd name="T45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1" h="106">
                    <a:moveTo>
                      <a:pt x="75" y="0"/>
                    </a:moveTo>
                    <a:lnTo>
                      <a:pt x="45" y="0"/>
                    </a:lnTo>
                    <a:lnTo>
                      <a:pt x="0" y="0"/>
                    </a:lnTo>
                    <a:lnTo>
                      <a:pt x="0" y="106"/>
                    </a:lnTo>
                    <a:lnTo>
                      <a:pt x="75" y="106"/>
                    </a:lnTo>
                    <a:lnTo>
                      <a:pt x="79" y="106"/>
                    </a:lnTo>
                    <a:lnTo>
                      <a:pt x="81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1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10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4"/>
                    </a:lnTo>
                    <a:lnTo>
                      <a:pt x="81" y="2"/>
                    </a:lnTo>
                    <a:lnTo>
                      <a:pt x="79" y="2"/>
                    </a:lnTo>
                    <a:lnTo>
                      <a:pt x="75" y="0"/>
                    </a:lnTo>
                    <a:lnTo>
                      <a:pt x="7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7" name="Freeform 286">
                <a:extLst>
                  <a:ext uri="{FF2B5EF4-FFF2-40B4-BE49-F238E27FC236}">
                    <a16:creationId xmlns:a16="http://schemas.microsoft.com/office/drawing/2014/main" xmlns="" id="{F30E7BFE-901E-4881-9F33-4F3776C879F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98613"/>
                <a:ext cx="28575" cy="33338"/>
              </a:xfrm>
              <a:custGeom>
                <a:avLst/>
                <a:gdLst>
                  <a:gd name="T0" fmla="*/ 0 w 90"/>
                  <a:gd name="T1" fmla="*/ 15 h 106"/>
                  <a:gd name="T2" fmla="*/ 0 w 90"/>
                  <a:gd name="T3" fmla="*/ 91 h 106"/>
                  <a:gd name="T4" fmla="*/ 0 w 90"/>
                  <a:gd name="T5" fmla="*/ 94 h 106"/>
                  <a:gd name="T6" fmla="*/ 1 w 90"/>
                  <a:gd name="T7" fmla="*/ 97 h 106"/>
                  <a:gd name="T8" fmla="*/ 3 w 90"/>
                  <a:gd name="T9" fmla="*/ 99 h 106"/>
                  <a:gd name="T10" fmla="*/ 4 w 90"/>
                  <a:gd name="T11" fmla="*/ 101 h 106"/>
                  <a:gd name="T12" fmla="*/ 6 w 90"/>
                  <a:gd name="T13" fmla="*/ 103 h 106"/>
                  <a:gd name="T14" fmla="*/ 10 w 90"/>
                  <a:gd name="T15" fmla="*/ 104 h 106"/>
                  <a:gd name="T16" fmla="*/ 12 w 90"/>
                  <a:gd name="T17" fmla="*/ 106 h 106"/>
                  <a:gd name="T18" fmla="*/ 15 w 90"/>
                  <a:gd name="T19" fmla="*/ 106 h 106"/>
                  <a:gd name="T20" fmla="*/ 90 w 90"/>
                  <a:gd name="T21" fmla="*/ 106 h 106"/>
                  <a:gd name="T22" fmla="*/ 90 w 90"/>
                  <a:gd name="T23" fmla="*/ 0 h 106"/>
                  <a:gd name="T24" fmla="*/ 15 w 90"/>
                  <a:gd name="T25" fmla="*/ 0 h 106"/>
                  <a:gd name="T26" fmla="*/ 12 w 90"/>
                  <a:gd name="T27" fmla="*/ 0 h 106"/>
                  <a:gd name="T28" fmla="*/ 10 w 90"/>
                  <a:gd name="T29" fmla="*/ 2 h 106"/>
                  <a:gd name="T30" fmla="*/ 6 w 90"/>
                  <a:gd name="T31" fmla="*/ 4 h 106"/>
                  <a:gd name="T32" fmla="*/ 4 w 90"/>
                  <a:gd name="T33" fmla="*/ 5 h 106"/>
                  <a:gd name="T34" fmla="*/ 3 w 90"/>
                  <a:gd name="T35" fmla="*/ 7 h 106"/>
                  <a:gd name="T36" fmla="*/ 1 w 90"/>
                  <a:gd name="T37" fmla="*/ 10 h 106"/>
                  <a:gd name="T38" fmla="*/ 0 w 90"/>
                  <a:gd name="T39" fmla="*/ 12 h 106"/>
                  <a:gd name="T40" fmla="*/ 0 w 90"/>
                  <a:gd name="T41" fmla="*/ 15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6">
                    <a:moveTo>
                      <a:pt x="0" y="15"/>
                    </a:moveTo>
                    <a:lnTo>
                      <a:pt x="0" y="91"/>
                    </a:lnTo>
                    <a:lnTo>
                      <a:pt x="0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3"/>
                    </a:lnTo>
                    <a:lnTo>
                      <a:pt x="10" y="104"/>
                    </a:lnTo>
                    <a:lnTo>
                      <a:pt x="12" y="106"/>
                    </a:lnTo>
                    <a:lnTo>
                      <a:pt x="15" y="106"/>
                    </a:lnTo>
                    <a:lnTo>
                      <a:pt x="90" y="106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2"/>
                    </a:lnTo>
                    <a:lnTo>
                      <a:pt x="6" y="4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8" name="Freeform 287">
                <a:extLst>
                  <a:ext uri="{FF2B5EF4-FFF2-40B4-BE49-F238E27FC236}">
                    <a16:creationId xmlns:a16="http://schemas.microsoft.com/office/drawing/2014/main" xmlns="" id="{3B4BB294-3F58-429D-AD93-7B23F68F0B5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98613"/>
                <a:ext cx="47625" cy="33338"/>
              </a:xfrm>
              <a:custGeom>
                <a:avLst/>
                <a:gdLst>
                  <a:gd name="T0" fmla="*/ 0 w 151"/>
                  <a:gd name="T1" fmla="*/ 0 h 106"/>
                  <a:gd name="T2" fmla="*/ 0 w 151"/>
                  <a:gd name="T3" fmla="*/ 106 h 106"/>
                  <a:gd name="T4" fmla="*/ 151 w 151"/>
                  <a:gd name="T5" fmla="*/ 106 h 106"/>
                  <a:gd name="T6" fmla="*/ 151 w 151"/>
                  <a:gd name="T7" fmla="*/ 0 h 106"/>
                  <a:gd name="T8" fmla="*/ 45 w 151"/>
                  <a:gd name="T9" fmla="*/ 0 h 106"/>
                  <a:gd name="T10" fmla="*/ 0 w 151"/>
                  <a:gd name="T11" fmla="*/ 0 h 106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6">
                    <a:moveTo>
                      <a:pt x="0" y="0"/>
                    </a:moveTo>
                    <a:lnTo>
                      <a:pt x="0" y="106"/>
                    </a:lnTo>
                    <a:lnTo>
                      <a:pt x="151" y="106"/>
                    </a:lnTo>
                    <a:lnTo>
                      <a:pt x="151" y="0"/>
                    </a:lnTo>
                    <a:lnTo>
                      <a:pt x="45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89" name="Freeform 288">
                <a:extLst>
                  <a:ext uri="{FF2B5EF4-FFF2-40B4-BE49-F238E27FC236}">
                    <a16:creationId xmlns:a16="http://schemas.microsoft.com/office/drawing/2014/main" xmlns="" id="{8322FD8B-1448-4FFE-A201-5D316158652D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73438" y="1560513"/>
                <a:ext cx="47625" cy="33338"/>
              </a:xfrm>
              <a:custGeom>
                <a:avLst/>
                <a:gdLst>
                  <a:gd name="T0" fmla="*/ 150 w 150"/>
                  <a:gd name="T1" fmla="*/ 0 h 105"/>
                  <a:gd name="T2" fmla="*/ 105 w 150"/>
                  <a:gd name="T3" fmla="*/ 0 h 105"/>
                  <a:gd name="T4" fmla="*/ 0 w 150"/>
                  <a:gd name="T5" fmla="*/ 0 h 105"/>
                  <a:gd name="T6" fmla="*/ 0 w 150"/>
                  <a:gd name="T7" fmla="*/ 105 h 105"/>
                  <a:gd name="T8" fmla="*/ 105 w 150"/>
                  <a:gd name="T9" fmla="*/ 105 h 105"/>
                  <a:gd name="T10" fmla="*/ 150 w 150"/>
                  <a:gd name="T11" fmla="*/ 105 h 105"/>
                  <a:gd name="T12" fmla="*/ 150 w 150"/>
                  <a:gd name="T13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0" h="105">
                    <a:moveTo>
                      <a:pt x="150" y="0"/>
                    </a:moveTo>
                    <a:lnTo>
                      <a:pt x="10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105" y="105"/>
                    </a:lnTo>
                    <a:lnTo>
                      <a:pt x="150" y="105"/>
                    </a:lnTo>
                    <a:lnTo>
                      <a:pt x="15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0" name="Freeform 289">
                <a:extLst>
                  <a:ext uri="{FF2B5EF4-FFF2-40B4-BE49-F238E27FC236}">
                    <a16:creationId xmlns:a16="http://schemas.microsoft.com/office/drawing/2014/main" xmlns="" id="{EE943E9D-D099-460E-BED6-3461B3C982CE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35338" y="1560513"/>
                <a:ext cx="28575" cy="33338"/>
              </a:xfrm>
              <a:custGeom>
                <a:avLst/>
                <a:gdLst>
                  <a:gd name="T0" fmla="*/ 90 w 90"/>
                  <a:gd name="T1" fmla="*/ 0 h 105"/>
                  <a:gd name="T2" fmla="*/ 45 w 90"/>
                  <a:gd name="T3" fmla="*/ 0 h 105"/>
                  <a:gd name="T4" fmla="*/ 15 w 90"/>
                  <a:gd name="T5" fmla="*/ 0 h 105"/>
                  <a:gd name="T6" fmla="*/ 12 w 90"/>
                  <a:gd name="T7" fmla="*/ 0 h 105"/>
                  <a:gd name="T8" fmla="*/ 10 w 90"/>
                  <a:gd name="T9" fmla="*/ 1 h 105"/>
                  <a:gd name="T10" fmla="*/ 7 w 90"/>
                  <a:gd name="T11" fmla="*/ 2 h 105"/>
                  <a:gd name="T12" fmla="*/ 4 w 90"/>
                  <a:gd name="T13" fmla="*/ 5 h 105"/>
                  <a:gd name="T14" fmla="*/ 3 w 90"/>
                  <a:gd name="T15" fmla="*/ 7 h 105"/>
                  <a:gd name="T16" fmla="*/ 1 w 90"/>
                  <a:gd name="T17" fmla="*/ 10 h 105"/>
                  <a:gd name="T18" fmla="*/ 1 w 90"/>
                  <a:gd name="T19" fmla="*/ 12 h 105"/>
                  <a:gd name="T20" fmla="*/ 0 w 90"/>
                  <a:gd name="T21" fmla="*/ 15 h 105"/>
                  <a:gd name="T22" fmla="*/ 0 w 90"/>
                  <a:gd name="T23" fmla="*/ 90 h 105"/>
                  <a:gd name="T24" fmla="*/ 1 w 90"/>
                  <a:gd name="T25" fmla="*/ 94 h 105"/>
                  <a:gd name="T26" fmla="*/ 1 w 90"/>
                  <a:gd name="T27" fmla="*/ 97 h 105"/>
                  <a:gd name="T28" fmla="*/ 3 w 90"/>
                  <a:gd name="T29" fmla="*/ 99 h 105"/>
                  <a:gd name="T30" fmla="*/ 4 w 90"/>
                  <a:gd name="T31" fmla="*/ 101 h 105"/>
                  <a:gd name="T32" fmla="*/ 7 w 90"/>
                  <a:gd name="T33" fmla="*/ 103 h 105"/>
                  <a:gd name="T34" fmla="*/ 10 w 90"/>
                  <a:gd name="T35" fmla="*/ 104 h 105"/>
                  <a:gd name="T36" fmla="*/ 12 w 90"/>
                  <a:gd name="T37" fmla="*/ 105 h 105"/>
                  <a:gd name="T38" fmla="*/ 15 w 90"/>
                  <a:gd name="T39" fmla="*/ 105 h 105"/>
                  <a:gd name="T40" fmla="*/ 45 w 90"/>
                  <a:gd name="T41" fmla="*/ 105 h 105"/>
                  <a:gd name="T42" fmla="*/ 90 w 90"/>
                  <a:gd name="T43" fmla="*/ 105 h 105"/>
                  <a:gd name="T44" fmla="*/ 90 w 90"/>
                  <a:gd name="T45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</a:cxnLst>
                <a:rect l="0" t="0" r="r" b="b"/>
                <a:pathLst>
                  <a:path w="90" h="105">
                    <a:moveTo>
                      <a:pt x="90" y="0"/>
                    </a:moveTo>
                    <a:lnTo>
                      <a:pt x="45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7" y="2"/>
                    </a:lnTo>
                    <a:lnTo>
                      <a:pt x="4" y="5"/>
                    </a:lnTo>
                    <a:lnTo>
                      <a:pt x="3" y="7"/>
                    </a:lnTo>
                    <a:lnTo>
                      <a:pt x="1" y="10"/>
                    </a:lnTo>
                    <a:lnTo>
                      <a:pt x="1" y="12"/>
                    </a:lnTo>
                    <a:lnTo>
                      <a:pt x="0" y="15"/>
                    </a:lnTo>
                    <a:lnTo>
                      <a:pt x="0" y="90"/>
                    </a:lnTo>
                    <a:lnTo>
                      <a:pt x="1" y="94"/>
                    </a:lnTo>
                    <a:lnTo>
                      <a:pt x="1" y="97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7" y="103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45" y="105"/>
                    </a:lnTo>
                    <a:lnTo>
                      <a:pt x="90" y="105"/>
                    </a:lnTo>
                    <a:lnTo>
                      <a:pt x="9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1" name="Freeform 290">
                <a:extLst>
                  <a:ext uri="{FF2B5EF4-FFF2-40B4-BE49-F238E27FC236}">
                    <a16:creationId xmlns:a16="http://schemas.microsoft.com/office/drawing/2014/main" xmlns="" id="{72E69C20-B8DF-4566-BBFE-E0C94A5C2D2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30588" y="1560513"/>
                <a:ext cx="28575" cy="33338"/>
              </a:xfrm>
              <a:custGeom>
                <a:avLst/>
                <a:gdLst>
                  <a:gd name="T0" fmla="*/ 76 w 91"/>
                  <a:gd name="T1" fmla="*/ 0 h 105"/>
                  <a:gd name="T2" fmla="*/ 0 w 91"/>
                  <a:gd name="T3" fmla="*/ 0 h 105"/>
                  <a:gd name="T4" fmla="*/ 0 w 91"/>
                  <a:gd name="T5" fmla="*/ 105 h 105"/>
                  <a:gd name="T6" fmla="*/ 76 w 91"/>
                  <a:gd name="T7" fmla="*/ 105 h 105"/>
                  <a:gd name="T8" fmla="*/ 79 w 91"/>
                  <a:gd name="T9" fmla="*/ 105 h 105"/>
                  <a:gd name="T10" fmla="*/ 82 w 91"/>
                  <a:gd name="T11" fmla="*/ 104 h 105"/>
                  <a:gd name="T12" fmla="*/ 84 w 91"/>
                  <a:gd name="T13" fmla="*/ 103 h 105"/>
                  <a:gd name="T14" fmla="*/ 86 w 91"/>
                  <a:gd name="T15" fmla="*/ 101 h 105"/>
                  <a:gd name="T16" fmla="*/ 88 w 91"/>
                  <a:gd name="T17" fmla="*/ 99 h 105"/>
                  <a:gd name="T18" fmla="*/ 89 w 91"/>
                  <a:gd name="T19" fmla="*/ 97 h 105"/>
                  <a:gd name="T20" fmla="*/ 91 w 91"/>
                  <a:gd name="T21" fmla="*/ 94 h 105"/>
                  <a:gd name="T22" fmla="*/ 91 w 91"/>
                  <a:gd name="T23" fmla="*/ 90 h 105"/>
                  <a:gd name="T24" fmla="*/ 91 w 91"/>
                  <a:gd name="T25" fmla="*/ 15 h 105"/>
                  <a:gd name="T26" fmla="*/ 91 w 91"/>
                  <a:gd name="T27" fmla="*/ 12 h 105"/>
                  <a:gd name="T28" fmla="*/ 89 w 91"/>
                  <a:gd name="T29" fmla="*/ 9 h 105"/>
                  <a:gd name="T30" fmla="*/ 88 w 91"/>
                  <a:gd name="T31" fmla="*/ 7 h 105"/>
                  <a:gd name="T32" fmla="*/ 86 w 91"/>
                  <a:gd name="T33" fmla="*/ 5 h 105"/>
                  <a:gd name="T34" fmla="*/ 84 w 91"/>
                  <a:gd name="T35" fmla="*/ 2 h 105"/>
                  <a:gd name="T36" fmla="*/ 82 w 91"/>
                  <a:gd name="T37" fmla="*/ 1 h 105"/>
                  <a:gd name="T38" fmla="*/ 79 w 91"/>
                  <a:gd name="T39" fmla="*/ 0 h 105"/>
                  <a:gd name="T40" fmla="*/ 76 w 91"/>
                  <a:gd name="T41" fmla="*/ 0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1" h="105">
                    <a:moveTo>
                      <a:pt x="76" y="0"/>
                    </a:moveTo>
                    <a:lnTo>
                      <a:pt x="0" y="0"/>
                    </a:lnTo>
                    <a:lnTo>
                      <a:pt x="0" y="105"/>
                    </a:lnTo>
                    <a:lnTo>
                      <a:pt x="76" y="105"/>
                    </a:lnTo>
                    <a:lnTo>
                      <a:pt x="79" y="105"/>
                    </a:lnTo>
                    <a:lnTo>
                      <a:pt x="82" y="104"/>
                    </a:lnTo>
                    <a:lnTo>
                      <a:pt x="84" y="103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7"/>
                    </a:lnTo>
                    <a:lnTo>
                      <a:pt x="91" y="94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5"/>
                    </a:lnTo>
                    <a:lnTo>
                      <a:pt x="84" y="2"/>
                    </a:lnTo>
                    <a:lnTo>
                      <a:pt x="82" y="1"/>
                    </a:lnTo>
                    <a:lnTo>
                      <a:pt x="79" y="0"/>
                    </a:lnTo>
                    <a:lnTo>
                      <a:pt x="76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2" name="Freeform 291">
                <a:extLst>
                  <a:ext uri="{FF2B5EF4-FFF2-40B4-BE49-F238E27FC236}">
                    <a16:creationId xmlns:a16="http://schemas.microsoft.com/office/drawing/2014/main" xmlns="" id="{3EF09789-E73A-4CFB-9FCF-08DA00003161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411538" y="1522413"/>
                <a:ext cx="28575" cy="33338"/>
              </a:xfrm>
              <a:custGeom>
                <a:avLst/>
                <a:gdLst>
                  <a:gd name="T0" fmla="*/ 75 w 91"/>
                  <a:gd name="T1" fmla="*/ 105 h 105"/>
                  <a:gd name="T2" fmla="*/ 79 w 91"/>
                  <a:gd name="T3" fmla="*/ 105 h 105"/>
                  <a:gd name="T4" fmla="*/ 81 w 91"/>
                  <a:gd name="T5" fmla="*/ 104 h 105"/>
                  <a:gd name="T6" fmla="*/ 84 w 91"/>
                  <a:gd name="T7" fmla="*/ 102 h 105"/>
                  <a:gd name="T8" fmla="*/ 86 w 91"/>
                  <a:gd name="T9" fmla="*/ 101 h 105"/>
                  <a:gd name="T10" fmla="*/ 88 w 91"/>
                  <a:gd name="T11" fmla="*/ 99 h 105"/>
                  <a:gd name="T12" fmla="*/ 89 w 91"/>
                  <a:gd name="T13" fmla="*/ 96 h 105"/>
                  <a:gd name="T14" fmla="*/ 91 w 91"/>
                  <a:gd name="T15" fmla="*/ 93 h 105"/>
                  <a:gd name="T16" fmla="*/ 91 w 91"/>
                  <a:gd name="T17" fmla="*/ 90 h 105"/>
                  <a:gd name="T18" fmla="*/ 91 w 91"/>
                  <a:gd name="T19" fmla="*/ 15 h 105"/>
                  <a:gd name="T20" fmla="*/ 91 w 91"/>
                  <a:gd name="T21" fmla="*/ 12 h 105"/>
                  <a:gd name="T22" fmla="*/ 89 w 91"/>
                  <a:gd name="T23" fmla="*/ 9 h 105"/>
                  <a:gd name="T24" fmla="*/ 88 w 91"/>
                  <a:gd name="T25" fmla="*/ 7 h 105"/>
                  <a:gd name="T26" fmla="*/ 86 w 91"/>
                  <a:gd name="T27" fmla="*/ 4 h 105"/>
                  <a:gd name="T28" fmla="*/ 84 w 91"/>
                  <a:gd name="T29" fmla="*/ 2 h 105"/>
                  <a:gd name="T30" fmla="*/ 81 w 91"/>
                  <a:gd name="T31" fmla="*/ 1 h 105"/>
                  <a:gd name="T32" fmla="*/ 79 w 91"/>
                  <a:gd name="T33" fmla="*/ 0 h 105"/>
                  <a:gd name="T34" fmla="*/ 75 w 91"/>
                  <a:gd name="T35" fmla="*/ 0 h 105"/>
                  <a:gd name="T36" fmla="*/ 0 w 91"/>
                  <a:gd name="T37" fmla="*/ 0 h 105"/>
                  <a:gd name="T38" fmla="*/ 0 w 91"/>
                  <a:gd name="T39" fmla="*/ 105 h 105"/>
                  <a:gd name="T40" fmla="*/ 45 w 91"/>
                  <a:gd name="T41" fmla="*/ 105 h 105"/>
                  <a:gd name="T42" fmla="*/ 75 w 91"/>
                  <a:gd name="T43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</a:cxnLst>
                <a:rect l="0" t="0" r="r" b="b"/>
                <a:pathLst>
                  <a:path w="91" h="105">
                    <a:moveTo>
                      <a:pt x="75" y="105"/>
                    </a:moveTo>
                    <a:lnTo>
                      <a:pt x="79" y="105"/>
                    </a:lnTo>
                    <a:lnTo>
                      <a:pt x="81" y="104"/>
                    </a:lnTo>
                    <a:lnTo>
                      <a:pt x="84" y="102"/>
                    </a:lnTo>
                    <a:lnTo>
                      <a:pt x="86" y="101"/>
                    </a:lnTo>
                    <a:lnTo>
                      <a:pt x="88" y="99"/>
                    </a:lnTo>
                    <a:lnTo>
                      <a:pt x="89" y="96"/>
                    </a:lnTo>
                    <a:lnTo>
                      <a:pt x="91" y="93"/>
                    </a:lnTo>
                    <a:lnTo>
                      <a:pt x="91" y="90"/>
                    </a:lnTo>
                    <a:lnTo>
                      <a:pt x="91" y="15"/>
                    </a:lnTo>
                    <a:lnTo>
                      <a:pt x="91" y="12"/>
                    </a:lnTo>
                    <a:lnTo>
                      <a:pt x="89" y="9"/>
                    </a:lnTo>
                    <a:lnTo>
                      <a:pt x="88" y="7"/>
                    </a:lnTo>
                    <a:lnTo>
                      <a:pt x="86" y="4"/>
                    </a:lnTo>
                    <a:lnTo>
                      <a:pt x="84" y="2"/>
                    </a:lnTo>
                    <a:lnTo>
                      <a:pt x="81" y="1"/>
                    </a:lnTo>
                    <a:lnTo>
                      <a:pt x="79" y="0"/>
                    </a:lnTo>
                    <a:lnTo>
                      <a:pt x="75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75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3" name="Freeform 292">
                <a:extLst>
                  <a:ext uri="{FF2B5EF4-FFF2-40B4-BE49-F238E27FC236}">
                    <a16:creationId xmlns:a16="http://schemas.microsoft.com/office/drawing/2014/main" xmlns="" id="{35F9925A-D080-4D49-928B-2EF534E31D1C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54388" y="1522413"/>
                <a:ext cx="47625" cy="33338"/>
              </a:xfrm>
              <a:custGeom>
                <a:avLst/>
                <a:gdLst>
                  <a:gd name="T0" fmla="*/ 151 w 151"/>
                  <a:gd name="T1" fmla="*/ 105 h 105"/>
                  <a:gd name="T2" fmla="*/ 151 w 151"/>
                  <a:gd name="T3" fmla="*/ 0 h 105"/>
                  <a:gd name="T4" fmla="*/ 0 w 151"/>
                  <a:gd name="T5" fmla="*/ 0 h 105"/>
                  <a:gd name="T6" fmla="*/ 0 w 151"/>
                  <a:gd name="T7" fmla="*/ 105 h 105"/>
                  <a:gd name="T8" fmla="*/ 45 w 151"/>
                  <a:gd name="T9" fmla="*/ 105 h 105"/>
                  <a:gd name="T10" fmla="*/ 151 w 151"/>
                  <a:gd name="T11" fmla="*/ 10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</a:cxnLst>
                <a:rect l="0" t="0" r="r" b="b"/>
                <a:pathLst>
                  <a:path w="151" h="105">
                    <a:moveTo>
                      <a:pt x="151" y="105"/>
                    </a:moveTo>
                    <a:lnTo>
                      <a:pt x="151" y="0"/>
                    </a:lnTo>
                    <a:lnTo>
                      <a:pt x="0" y="0"/>
                    </a:lnTo>
                    <a:lnTo>
                      <a:pt x="0" y="105"/>
                    </a:lnTo>
                    <a:lnTo>
                      <a:pt x="45" y="105"/>
                    </a:lnTo>
                    <a:lnTo>
                      <a:pt x="151" y="10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94" name="Freeform 293">
                <a:extLst>
                  <a:ext uri="{FF2B5EF4-FFF2-40B4-BE49-F238E27FC236}">
                    <a16:creationId xmlns:a16="http://schemas.microsoft.com/office/drawing/2014/main" xmlns="" id="{4D7DF8E6-7B8D-412C-9307-FAE2CA5C8236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316288" y="1522413"/>
                <a:ext cx="28575" cy="33338"/>
              </a:xfrm>
              <a:custGeom>
                <a:avLst/>
                <a:gdLst>
                  <a:gd name="T0" fmla="*/ 0 w 90"/>
                  <a:gd name="T1" fmla="*/ 15 h 105"/>
                  <a:gd name="T2" fmla="*/ 0 w 90"/>
                  <a:gd name="T3" fmla="*/ 90 h 105"/>
                  <a:gd name="T4" fmla="*/ 0 w 90"/>
                  <a:gd name="T5" fmla="*/ 93 h 105"/>
                  <a:gd name="T6" fmla="*/ 1 w 90"/>
                  <a:gd name="T7" fmla="*/ 96 h 105"/>
                  <a:gd name="T8" fmla="*/ 3 w 90"/>
                  <a:gd name="T9" fmla="*/ 99 h 105"/>
                  <a:gd name="T10" fmla="*/ 4 w 90"/>
                  <a:gd name="T11" fmla="*/ 101 h 105"/>
                  <a:gd name="T12" fmla="*/ 6 w 90"/>
                  <a:gd name="T13" fmla="*/ 102 h 105"/>
                  <a:gd name="T14" fmla="*/ 10 w 90"/>
                  <a:gd name="T15" fmla="*/ 104 h 105"/>
                  <a:gd name="T16" fmla="*/ 12 w 90"/>
                  <a:gd name="T17" fmla="*/ 105 h 105"/>
                  <a:gd name="T18" fmla="*/ 15 w 90"/>
                  <a:gd name="T19" fmla="*/ 105 h 105"/>
                  <a:gd name="T20" fmla="*/ 90 w 90"/>
                  <a:gd name="T21" fmla="*/ 105 h 105"/>
                  <a:gd name="T22" fmla="*/ 90 w 90"/>
                  <a:gd name="T23" fmla="*/ 0 h 105"/>
                  <a:gd name="T24" fmla="*/ 15 w 90"/>
                  <a:gd name="T25" fmla="*/ 0 h 105"/>
                  <a:gd name="T26" fmla="*/ 12 w 90"/>
                  <a:gd name="T27" fmla="*/ 0 h 105"/>
                  <a:gd name="T28" fmla="*/ 10 w 90"/>
                  <a:gd name="T29" fmla="*/ 1 h 105"/>
                  <a:gd name="T30" fmla="*/ 6 w 90"/>
                  <a:gd name="T31" fmla="*/ 2 h 105"/>
                  <a:gd name="T32" fmla="*/ 4 w 90"/>
                  <a:gd name="T33" fmla="*/ 4 h 105"/>
                  <a:gd name="T34" fmla="*/ 3 w 90"/>
                  <a:gd name="T35" fmla="*/ 7 h 105"/>
                  <a:gd name="T36" fmla="*/ 1 w 90"/>
                  <a:gd name="T37" fmla="*/ 9 h 105"/>
                  <a:gd name="T38" fmla="*/ 0 w 90"/>
                  <a:gd name="T39" fmla="*/ 12 h 105"/>
                  <a:gd name="T40" fmla="*/ 0 w 90"/>
                  <a:gd name="T41" fmla="*/ 15 h 105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</a:cxnLst>
                <a:rect l="0" t="0" r="r" b="b"/>
                <a:pathLst>
                  <a:path w="90" h="105">
                    <a:moveTo>
                      <a:pt x="0" y="15"/>
                    </a:moveTo>
                    <a:lnTo>
                      <a:pt x="0" y="90"/>
                    </a:lnTo>
                    <a:lnTo>
                      <a:pt x="0" y="93"/>
                    </a:lnTo>
                    <a:lnTo>
                      <a:pt x="1" y="96"/>
                    </a:lnTo>
                    <a:lnTo>
                      <a:pt x="3" y="99"/>
                    </a:lnTo>
                    <a:lnTo>
                      <a:pt x="4" y="101"/>
                    </a:lnTo>
                    <a:lnTo>
                      <a:pt x="6" y="102"/>
                    </a:lnTo>
                    <a:lnTo>
                      <a:pt x="10" y="104"/>
                    </a:lnTo>
                    <a:lnTo>
                      <a:pt x="12" y="105"/>
                    </a:lnTo>
                    <a:lnTo>
                      <a:pt x="15" y="105"/>
                    </a:lnTo>
                    <a:lnTo>
                      <a:pt x="90" y="105"/>
                    </a:lnTo>
                    <a:lnTo>
                      <a:pt x="90" y="0"/>
                    </a:lnTo>
                    <a:lnTo>
                      <a:pt x="15" y="0"/>
                    </a:lnTo>
                    <a:lnTo>
                      <a:pt x="12" y="0"/>
                    </a:lnTo>
                    <a:lnTo>
                      <a:pt x="10" y="1"/>
                    </a:lnTo>
                    <a:lnTo>
                      <a:pt x="6" y="2"/>
                    </a:lnTo>
                    <a:lnTo>
                      <a:pt x="4" y="4"/>
                    </a:lnTo>
                    <a:lnTo>
                      <a:pt x="3" y="7"/>
                    </a:lnTo>
                    <a:lnTo>
                      <a:pt x="1" y="9"/>
                    </a:lnTo>
                    <a:lnTo>
                      <a:pt x="0" y="12"/>
                    </a:lnTo>
                    <a:lnTo>
                      <a:pt x="0" y="15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54" name="Group 253"/>
          <xdr:cNvGrpSpPr/>
        </xdr:nvGrpSpPr>
        <xdr:grpSpPr>
          <a:xfrm>
            <a:off x="4203247" y="14362339"/>
            <a:ext cx="664028" cy="657225"/>
            <a:chOff x="5767387" y="1242245"/>
            <a:chExt cx="657225" cy="657225"/>
          </a:xfrm>
        </xdr:grpSpPr>
        <xdr:sp macro="" textlink="">
          <xdr:nvSpPr>
            <xdr:cNvPr id="258" name="Oval 257">
              <a:extLst>
                <a:ext uri="{FF2B5EF4-FFF2-40B4-BE49-F238E27FC236}">
                  <a16:creationId xmlns:a16="http://schemas.microsoft.com/office/drawing/2014/main" xmlns="" id="{151F8D54-5195-4686-B421-E1F7E4D42652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5767387" y="1242245"/>
              <a:ext cx="657225" cy="657225"/>
            </a:xfrm>
            <a:prstGeom prst="ellipse">
              <a:avLst/>
            </a:prstGeom>
            <a:solidFill>
              <a:srgbClr val="00206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grpSp>
          <xdr:nvGrpSpPr>
            <xdr:cNvPr id="259" name="Group 258" descr="This is an icon of a cash register.">
              <a:extLst>
                <a:ext uri="{FF2B5EF4-FFF2-40B4-BE49-F238E27FC236}">
                  <a16:creationId xmlns:a16="http://schemas.microsoft.com/office/drawing/2014/main" xmlns="" id="{B98E995E-9B1D-4A56-ACB0-682E15B8ABE6}"/>
                </a:ext>
              </a:extLst>
            </xdr:cNvPr>
            <xdr:cNvGrpSpPr/>
          </xdr:nvGrpSpPr>
          <xdr:grpSpPr>
            <a:xfrm>
              <a:off x="5952331" y="1427188"/>
              <a:ext cx="287338" cy="287338"/>
              <a:chOff x="304800" y="771525"/>
              <a:chExt cx="287338" cy="287338"/>
            </a:xfrm>
            <a:solidFill>
              <a:schemeClr val="bg1"/>
            </a:solidFill>
          </xdr:grpSpPr>
          <xdr:sp macro="" textlink="">
            <xdr:nvSpPr>
              <xdr:cNvPr id="260" name="Freeform 259">
                <a:extLst>
                  <a:ext uri="{FF2B5EF4-FFF2-40B4-BE49-F238E27FC236}">
                    <a16:creationId xmlns:a16="http://schemas.microsoft.com/office/drawing/2014/main" xmlns="" id="{F92A0E3D-9293-4005-9591-93C80117F133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6388" y="923925"/>
                <a:ext cx="284163" cy="68263"/>
              </a:xfrm>
              <a:custGeom>
                <a:avLst/>
                <a:gdLst>
                  <a:gd name="T0" fmla="*/ 694 w 895"/>
                  <a:gd name="T1" fmla="*/ 159 h 211"/>
                  <a:gd name="T2" fmla="*/ 657 w 895"/>
                  <a:gd name="T3" fmla="*/ 159 h 211"/>
                  <a:gd name="T4" fmla="*/ 657 w 895"/>
                  <a:gd name="T5" fmla="*/ 122 h 211"/>
                  <a:gd name="T6" fmla="*/ 694 w 895"/>
                  <a:gd name="T7" fmla="*/ 122 h 211"/>
                  <a:gd name="T8" fmla="*/ 694 w 895"/>
                  <a:gd name="T9" fmla="*/ 159 h 211"/>
                  <a:gd name="T10" fmla="*/ 637 w 895"/>
                  <a:gd name="T11" fmla="*/ 103 h 211"/>
                  <a:gd name="T12" fmla="*/ 600 w 895"/>
                  <a:gd name="T13" fmla="*/ 103 h 211"/>
                  <a:gd name="T14" fmla="*/ 600 w 895"/>
                  <a:gd name="T15" fmla="*/ 65 h 211"/>
                  <a:gd name="T16" fmla="*/ 637 w 895"/>
                  <a:gd name="T17" fmla="*/ 65 h 211"/>
                  <a:gd name="T18" fmla="*/ 637 w 895"/>
                  <a:gd name="T19" fmla="*/ 103 h 211"/>
                  <a:gd name="T20" fmla="*/ 581 w 895"/>
                  <a:gd name="T21" fmla="*/ 159 h 211"/>
                  <a:gd name="T22" fmla="*/ 543 w 895"/>
                  <a:gd name="T23" fmla="*/ 159 h 211"/>
                  <a:gd name="T24" fmla="*/ 543 w 895"/>
                  <a:gd name="T25" fmla="*/ 122 h 211"/>
                  <a:gd name="T26" fmla="*/ 581 w 895"/>
                  <a:gd name="T27" fmla="*/ 122 h 211"/>
                  <a:gd name="T28" fmla="*/ 581 w 895"/>
                  <a:gd name="T29" fmla="*/ 159 h 211"/>
                  <a:gd name="T30" fmla="*/ 524 w 895"/>
                  <a:gd name="T31" fmla="*/ 103 h 211"/>
                  <a:gd name="T32" fmla="*/ 485 w 895"/>
                  <a:gd name="T33" fmla="*/ 103 h 211"/>
                  <a:gd name="T34" fmla="*/ 485 w 895"/>
                  <a:gd name="T35" fmla="*/ 65 h 211"/>
                  <a:gd name="T36" fmla="*/ 524 w 895"/>
                  <a:gd name="T37" fmla="*/ 65 h 211"/>
                  <a:gd name="T38" fmla="*/ 524 w 895"/>
                  <a:gd name="T39" fmla="*/ 103 h 211"/>
                  <a:gd name="T40" fmla="*/ 467 w 895"/>
                  <a:gd name="T41" fmla="*/ 159 h 211"/>
                  <a:gd name="T42" fmla="*/ 428 w 895"/>
                  <a:gd name="T43" fmla="*/ 159 h 211"/>
                  <a:gd name="T44" fmla="*/ 428 w 895"/>
                  <a:gd name="T45" fmla="*/ 122 h 211"/>
                  <a:gd name="T46" fmla="*/ 467 w 895"/>
                  <a:gd name="T47" fmla="*/ 122 h 211"/>
                  <a:gd name="T48" fmla="*/ 467 w 895"/>
                  <a:gd name="T49" fmla="*/ 159 h 211"/>
                  <a:gd name="T50" fmla="*/ 410 w 895"/>
                  <a:gd name="T51" fmla="*/ 103 h 211"/>
                  <a:gd name="T52" fmla="*/ 371 w 895"/>
                  <a:gd name="T53" fmla="*/ 103 h 211"/>
                  <a:gd name="T54" fmla="*/ 371 w 895"/>
                  <a:gd name="T55" fmla="*/ 65 h 211"/>
                  <a:gd name="T56" fmla="*/ 410 w 895"/>
                  <a:gd name="T57" fmla="*/ 65 h 211"/>
                  <a:gd name="T58" fmla="*/ 410 w 895"/>
                  <a:gd name="T59" fmla="*/ 103 h 211"/>
                  <a:gd name="T60" fmla="*/ 353 w 895"/>
                  <a:gd name="T61" fmla="*/ 159 h 211"/>
                  <a:gd name="T62" fmla="*/ 315 w 895"/>
                  <a:gd name="T63" fmla="*/ 159 h 211"/>
                  <a:gd name="T64" fmla="*/ 315 w 895"/>
                  <a:gd name="T65" fmla="*/ 122 h 211"/>
                  <a:gd name="T66" fmla="*/ 353 w 895"/>
                  <a:gd name="T67" fmla="*/ 122 h 211"/>
                  <a:gd name="T68" fmla="*/ 353 w 895"/>
                  <a:gd name="T69" fmla="*/ 159 h 211"/>
                  <a:gd name="T70" fmla="*/ 295 w 895"/>
                  <a:gd name="T71" fmla="*/ 103 h 211"/>
                  <a:gd name="T72" fmla="*/ 258 w 895"/>
                  <a:gd name="T73" fmla="*/ 103 h 211"/>
                  <a:gd name="T74" fmla="*/ 258 w 895"/>
                  <a:gd name="T75" fmla="*/ 65 h 211"/>
                  <a:gd name="T76" fmla="*/ 295 w 895"/>
                  <a:gd name="T77" fmla="*/ 65 h 211"/>
                  <a:gd name="T78" fmla="*/ 295 w 895"/>
                  <a:gd name="T79" fmla="*/ 103 h 211"/>
                  <a:gd name="T80" fmla="*/ 238 w 895"/>
                  <a:gd name="T81" fmla="*/ 159 h 211"/>
                  <a:gd name="T82" fmla="*/ 201 w 895"/>
                  <a:gd name="T83" fmla="*/ 159 h 211"/>
                  <a:gd name="T84" fmla="*/ 201 w 895"/>
                  <a:gd name="T85" fmla="*/ 122 h 211"/>
                  <a:gd name="T86" fmla="*/ 238 w 895"/>
                  <a:gd name="T87" fmla="*/ 122 h 211"/>
                  <a:gd name="T88" fmla="*/ 238 w 895"/>
                  <a:gd name="T89" fmla="*/ 159 h 211"/>
                  <a:gd name="T90" fmla="*/ 815 w 895"/>
                  <a:gd name="T91" fmla="*/ 0 h 211"/>
                  <a:gd name="T92" fmla="*/ 80 w 895"/>
                  <a:gd name="T93" fmla="*/ 0 h 211"/>
                  <a:gd name="T94" fmla="*/ 0 w 895"/>
                  <a:gd name="T95" fmla="*/ 211 h 211"/>
                  <a:gd name="T96" fmla="*/ 895 w 895"/>
                  <a:gd name="T97" fmla="*/ 211 h 211"/>
                  <a:gd name="T98" fmla="*/ 815 w 895"/>
                  <a:gd name="T99" fmla="*/ 0 h 211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  <a:cxn ang="0">
                    <a:pos x="T98" y="T99"/>
                  </a:cxn>
                </a:cxnLst>
                <a:rect l="0" t="0" r="r" b="b"/>
                <a:pathLst>
                  <a:path w="895" h="211">
                    <a:moveTo>
                      <a:pt x="694" y="159"/>
                    </a:moveTo>
                    <a:lnTo>
                      <a:pt x="657" y="159"/>
                    </a:lnTo>
                    <a:lnTo>
                      <a:pt x="657" y="122"/>
                    </a:lnTo>
                    <a:lnTo>
                      <a:pt x="694" y="122"/>
                    </a:lnTo>
                    <a:lnTo>
                      <a:pt x="694" y="159"/>
                    </a:lnTo>
                    <a:close/>
                    <a:moveTo>
                      <a:pt x="637" y="103"/>
                    </a:moveTo>
                    <a:lnTo>
                      <a:pt x="600" y="103"/>
                    </a:lnTo>
                    <a:lnTo>
                      <a:pt x="600" y="65"/>
                    </a:lnTo>
                    <a:lnTo>
                      <a:pt x="637" y="65"/>
                    </a:lnTo>
                    <a:lnTo>
                      <a:pt x="637" y="103"/>
                    </a:lnTo>
                    <a:close/>
                    <a:moveTo>
                      <a:pt x="581" y="159"/>
                    </a:moveTo>
                    <a:lnTo>
                      <a:pt x="543" y="159"/>
                    </a:lnTo>
                    <a:lnTo>
                      <a:pt x="543" y="122"/>
                    </a:lnTo>
                    <a:lnTo>
                      <a:pt x="581" y="122"/>
                    </a:lnTo>
                    <a:lnTo>
                      <a:pt x="581" y="159"/>
                    </a:lnTo>
                    <a:close/>
                    <a:moveTo>
                      <a:pt x="524" y="103"/>
                    </a:moveTo>
                    <a:lnTo>
                      <a:pt x="485" y="103"/>
                    </a:lnTo>
                    <a:lnTo>
                      <a:pt x="485" y="65"/>
                    </a:lnTo>
                    <a:lnTo>
                      <a:pt x="524" y="65"/>
                    </a:lnTo>
                    <a:lnTo>
                      <a:pt x="524" y="103"/>
                    </a:lnTo>
                    <a:close/>
                    <a:moveTo>
                      <a:pt x="467" y="159"/>
                    </a:moveTo>
                    <a:lnTo>
                      <a:pt x="428" y="159"/>
                    </a:lnTo>
                    <a:lnTo>
                      <a:pt x="428" y="122"/>
                    </a:lnTo>
                    <a:lnTo>
                      <a:pt x="467" y="122"/>
                    </a:lnTo>
                    <a:lnTo>
                      <a:pt x="467" y="159"/>
                    </a:lnTo>
                    <a:close/>
                    <a:moveTo>
                      <a:pt x="410" y="103"/>
                    </a:moveTo>
                    <a:lnTo>
                      <a:pt x="371" y="103"/>
                    </a:lnTo>
                    <a:lnTo>
                      <a:pt x="371" y="65"/>
                    </a:lnTo>
                    <a:lnTo>
                      <a:pt x="410" y="65"/>
                    </a:lnTo>
                    <a:lnTo>
                      <a:pt x="410" y="103"/>
                    </a:lnTo>
                    <a:close/>
                    <a:moveTo>
                      <a:pt x="353" y="159"/>
                    </a:moveTo>
                    <a:lnTo>
                      <a:pt x="315" y="159"/>
                    </a:lnTo>
                    <a:lnTo>
                      <a:pt x="315" y="122"/>
                    </a:lnTo>
                    <a:lnTo>
                      <a:pt x="353" y="122"/>
                    </a:lnTo>
                    <a:lnTo>
                      <a:pt x="353" y="159"/>
                    </a:lnTo>
                    <a:close/>
                    <a:moveTo>
                      <a:pt x="295" y="103"/>
                    </a:moveTo>
                    <a:lnTo>
                      <a:pt x="258" y="103"/>
                    </a:lnTo>
                    <a:lnTo>
                      <a:pt x="258" y="65"/>
                    </a:lnTo>
                    <a:lnTo>
                      <a:pt x="295" y="65"/>
                    </a:lnTo>
                    <a:lnTo>
                      <a:pt x="295" y="103"/>
                    </a:lnTo>
                    <a:close/>
                    <a:moveTo>
                      <a:pt x="238" y="159"/>
                    </a:moveTo>
                    <a:lnTo>
                      <a:pt x="201" y="159"/>
                    </a:lnTo>
                    <a:lnTo>
                      <a:pt x="201" y="122"/>
                    </a:lnTo>
                    <a:lnTo>
                      <a:pt x="238" y="122"/>
                    </a:lnTo>
                    <a:lnTo>
                      <a:pt x="238" y="159"/>
                    </a:lnTo>
                    <a:close/>
                    <a:moveTo>
                      <a:pt x="815" y="0"/>
                    </a:moveTo>
                    <a:lnTo>
                      <a:pt x="80" y="0"/>
                    </a:lnTo>
                    <a:lnTo>
                      <a:pt x="0" y="211"/>
                    </a:lnTo>
                    <a:lnTo>
                      <a:pt x="895" y="211"/>
                    </a:lnTo>
                    <a:lnTo>
                      <a:pt x="815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1" name="Freeform 260">
                <a:extLst>
                  <a:ext uri="{FF2B5EF4-FFF2-40B4-BE49-F238E27FC236}">
                    <a16:creationId xmlns:a16="http://schemas.microsoft.com/office/drawing/2014/main" xmlns="" id="{5E64CAF0-0E1E-4978-B131-81EF0ABB8DA8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04800" y="1001713"/>
                <a:ext cx="287338" cy="57150"/>
              </a:xfrm>
              <a:custGeom>
                <a:avLst/>
                <a:gdLst>
                  <a:gd name="T0" fmla="*/ 572 w 903"/>
                  <a:gd name="T1" fmla="*/ 78 h 180"/>
                  <a:gd name="T2" fmla="*/ 569 w 903"/>
                  <a:gd name="T3" fmla="*/ 84 h 180"/>
                  <a:gd name="T4" fmla="*/ 565 w 903"/>
                  <a:gd name="T5" fmla="*/ 88 h 180"/>
                  <a:gd name="T6" fmla="*/ 560 w 903"/>
                  <a:gd name="T7" fmla="*/ 90 h 180"/>
                  <a:gd name="T8" fmla="*/ 554 w 903"/>
                  <a:gd name="T9" fmla="*/ 90 h 180"/>
                  <a:gd name="T10" fmla="*/ 548 w 903"/>
                  <a:gd name="T11" fmla="*/ 88 h 180"/>
                  <a:gd name="T12" fmla="*/ 545 w 903"/>
                  <a:gd name="T13" fmla="*/ 84 h 180"/>
                  <a:gd name="T14" fmla="*/ 543 w 903"/>
                  <a:gd name="T15" fmla="*/ 78 h 180"/>
                  <a:gd name="T16" fmla="*/ 542 w 903"/>
                  <a:gd name="T17" fmla="*/ 60 h 180"/>
                  <a:gd name="T18" fmla="*/ 331 w 903"/>
                  <a:gd name="T19" fmla="*/ 75 h 180"/>
                  <a:gd name="T20" fmla="*/ 330 w 903"/>
                  <a:gd name="T21" fmla="*/ 80 h 180"/>
                  <a:gd name="T22" fmla="*/ 327 w 903"/>
                  <a:gd name="T23" fmla="*/ 86 h 180"/>
                  <a:gd name="T24" fmla="*/ 322 w 903"/>
                  <a:gd name="T25" fmla="*/ 89 h 180"/>
                  <a:gd name="T26" fmla="*/ 316 w 903"/>
                  <a:gd name="T27" fmla="*/ 90 h 180"/>
                  <a:gd name="T28" fmla="*/ 310 w 903"/>
                  <a:gd name="T29" fmla="*/ 89 h 180"/>
                  <a:gd name="T30" fmla="*/ 306 w 903"/>
                  <a:gd name="T31" fmla="*/ 86 h 180"/>
                  <a:gd name="T32" fmla="*/ 302 w 903"/>
                  <a:gd name="T33" fmla="*/ 80 h 180"/>
                  <a:gd name="T34" fmla="*/ 301 w 903"/>
                  <a:gd name="T35" fmla="*/ 75 h 180"/>
                  <a:gd name="T36" fmla="*/ 301 w 903"/>
                  <a:gd name="T37" fmla="*/ 42 h 180"/>
                  <a:gd name="T38" fmla="*/ 304 w 903"/>
                  <a:gd name="T39" fmla="*/ 36 h 180"/>
                  <a:gd name="T40" fmla="*/ 308 w 903"/>
                  <a:gd name="T41" fmla="*/ 32 h 180"/>
                  <a:gd name="T42" fmla="*/ 313 w 903"/>
                  <a:gd name="T43" fmla="*/ 30 h 180"/>
                  <a:gd name="T44" fmla="*/ 557 w 903"/>
                  <a:gd name="T45" fmla="*/ 30 h 180"/>
                  <a:gd name="T46" fmla="*/ 563 w 903"/>
                  <a:gd name="T47" fmla="*/ 31 h 180"/>
                  <a:gd name="T48" fmla="*/ 567 w 903"/>
                  <a:gd name="T49" fmla="*/ 34 h 180"/>
                  <a:gd name="T50" fmla="*/ 571 w 903"/>
                  <a:gd name="T51" fmla="*/ 39 h 180"/>
                  <a:gd name="T52" fmla="*/ 572 w 903"/>
                  <a:gd name="T53" fmla="*/ 45 h 180"/>
                  <a:gd name="T54" fmla="*/ 0 w 903"/>
                  <a:gd name="T55" fmla="*/ 0 h 180"/>
                  <a:gd name="T56" fmla="*/ 0 w 903"/>
                  <a:gd name="T57" fmla="*/ 168 h 180"/>
                  <a:gd name="T58" fmla="*/ 2 w 903"/>
                  <a:gd name="T59" fmla="*/ 174 h 180"/>
                  <a:gd name="T60" fmla="*/ 6 w 903"/>
                  <a:gd name="T61" fmla="*/ 178 h 180"/>
                  <a:gd name="T62" fmla="*/ 12 w 903"/>
                  <a:gd name="T63" fmla="*/ 180 h 180"/>
                  <a:gd name="T64" fmla="*/ 888 w 903"/>
                  <a:gd name="T65" fmla="*/ 180 h 180"/>
                  <a:gd name="T66" fmla="*/ 894 w 903"/>
                  <a:gd name="T67" fmla="*/ 179 h 180"/>
                  <a:gd name="T68" fmla="*/ 899 w 903"/>
                  <a:gd name="T69" fmla="*/ 176 h 180"/>
                  <a:gd name="T70" fmla="*/ 902 w 903"/>
                  <a:gd name="T71" fmla="*/ 172 h 180"/>
                  <a:gd name="T72" fmla="*/ 903 w 903"/>
                  <a:gd name="T73" fmla="*/ 165 h 180"/>
                  <a:gd name="T74" fmla="*/ 0 w 903"/>
                  <a:gd name="T75" fmla="*/ 0 h 18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</a:cxnLst>
                <a:rect l="0" t="0" r="r" b="b"/>
                <a:pathLst>
                  <a:path w="903" h="180">
                    <a:moveTo>
                      <a:pt x="572" y="75"/>
                    </a:moveTo>
                    <a:lnTo>
                      <a:pt x="572" y="78"/>
                    </a:lnTo>
                    <a:lnTo>
                      <a:pt x="571" y="80"/>
                    </a:lnTo>
                    <a:lnTo>
                      <a:pt x="569" y="84"/>
                    </a:lnTo>
                    <a:lnTo>
                      <a:pt x="567" y="86"/>
                    </a:lnTo>
                    <a:lnTo>
                      <a:pt x="565" y="88"/>
                    </a:lnTo>
                    <a:lnTo>
                      <a:pt x="563" y="89"/>
                    </a:lnTo>
                    <a:lnTo>
                      <a:pt x="560" y="90"/>
                    </a:lnTo>
                    <a:lnTo>
                      <a:pt x="557" y="90"/>
                    </a:lnTo>
                    <a:lnTo>
                      <a:pt x="554" y="90"/>
                    </a:lnTo>
                    <a:lnTo>
                      <a:pt x="551" y="89"/>
                    </a:lnTo>
                    <a:lnTo>
                      <a:pt x="548" y="88"/>
                    </a:lnTo>
                    <a:lnTo>
                      <a:pt x="546" y="86"/>
                    </a:lnTo>
                    <a:lnTo>
                      <a:pt x="545" y="84"/>
                    </a:lnTo>
                    <a:lnTo>
                      <a:pt x="543" y="80"/>
                    </a:lnTo>
                    <a:lnTo>
                      <a:pt x="543" y="78"/>
                    </a:lnTo>
                    <a:lnTo>
                      <a:pt x="542" y="75"/>
                    </a:lnTo>
                    <a:lnTo>
                      <a:pt x="542" y="60"/>
                    </a:lnTo>
                    <a:lnTo>
                      <a:pt x="331" y="60"/>
                    </a:lnTo>
                    <a:lnTo>
                      <a:pt x="331" y="75"/>
                    </a:lnTo>
                    <a:lnTo>
                      <a:pt x="331" y="78"/>
                    </a:lnTo>
                    <a:lnTo>
                      <a:pt x="330" y="80"/>
                    </a:lnTo>
                    <a:lnTo>
                      <a:pt x="328" y="84"/>
                    </a:lnTo>
                    <a:lnTo>
                      <a:pt x="327" y="86"/>
                    </a:lnTo>
                    <a:lnTo>
                      <a:pt x="325" y="88"/>
                    </a:lnTo>
                    <a:lnTo>
                      <a:pt x="322" y="89"/>
                    </a:lnTo>
                    <a:lnTo>
                      <a:pt x="320" y="90"/>
                    </a:lnTo>
                    <a:lnTo>
                      <a:pt x="316" y="90"/>
                    </a:lnTo>
                    <a:lnTo>
                      <a:pt x="313" y="90"/>
                    </a:lnTo>
                    <a:lnTo>
                      <a:pt x="310" y="89"/>
                    </a:lnTo>
                    <a:lnTo>
                      <a:pt x="308" y="88"/>
                    </a:lnTo>
                    <a:lnTo>
                      <a:pt x="306" y="86"/>
                    </a:lnTo>
                    <a:lnTo>
                      <a:pt x="304" y="84"/>
                    </a:lnTo>
                    <a:lnTo>
                      <a:pt x="302" y="80"/>
                    </a:lnTo>
                    <a:lnTo>
                      <a:pt x="301" y="78"/>
                    </a:lnTo>
                    <a:lnTo>
                      <a:pt x="301" y="75"/>
                    </a:lnTo>
                    <a:lnTo>
                      <a:pt x="301" y="45"/>
                    </a:lnTo>
                    <a:lnTo>
                      <a:pt x="301" y="42"/>
                    </a:lnTo>
                    <a:lnTo>
                      <a:pt x="302" y="39"/>
                    </a:lnTo>
                    <a:lnTo>
                      <a:pt x="304" y="36"/>
                    </a:lnTo>
                    <a:lnTo>
                      <a:pt x="306" y="34"/>
                    </a:lnTo>
                    <a:lnTo>
                      <a:pt x="308" y="32"/>
                    </a:lnTo>
                    <a:lnTo>
                      <a:pt x="310" y="31"/>
                    </a:lnTo>
                    <a:lnTo>
                      <a:pt x="313" y="30"/>
                    </a:lnTo>
                    <a:lnTo>
                      <a:pt x="316" y="30"/>
                    </a:lnTo>
                    <a:lnTo>
                      <a:pt x="557" y="30"/>
                    </a:lnTo>
                    <a:lnTo>
                      <a:pt x="560" y="30"/>
                    </a:lnTo>
                    <a:lnTo>
                      <a:pt x="563" y="31"/>
                    </a:lnTo>
                    <a:lnTo>
                      <a:pt x="565" y="32"/>
                    </a:lnTo>
                    <a:lnTo>
                      <a:pt x="567" y="34"/>
                    </a:lnTo>
                    <a:lnTo>
                      <a:pt x="569" y="36"/>
                    </a:lnTo>
                    <a:lnTo>
                      <a:pt x="571" y="39"/>
                    </a:lnTo>
                    <a:lnTo>
                      <a:pt x="572" y="42"/>
                    </a:lnTo>
                    <a:lnTo>
                      <a:pt x="572" y="45"/>
                    </a:lnTo>
                    <a:lnTo>
                      <a:pt x="572" y="75"/>
                    </a:lnTo>
                    <a:close/>
                    <a:moveTo>
                      <a:pt x="0" y="0"/>
                    </a:moveTo>
                    <a:lnTo>
                      <a:pt x="0" y="165"/>
                    </a:lnTo>
                    <a:lnTo>
                      <a:pt x="0" y="168"/>
                    </a:lnTo>
                    <a:lnTo>
                      <a:pt x="1" y="172"/>
                    </a:lnTo>
                    <a:lnTo>
                      <a:pt x="2" y="174"/>
                    </a:lnTo>
                    <a:lnTo>
                      <a:pt x="4" y="176"/>
                    </a:lnTo>
                    <a:lnTo>
                      <a:pt x="6" y="178"/>
                    </a:lnTo>
                    <a:lnTo>
                      <a:pt x="10" y="179"/>
                    </a:lnTo>
                    <a:lnTo>
                      <a:pt x="12" y="180"/>
                    </a:lnTo>
                    <a:lnTo>
                      <a:pt x="15" y="180"/>
                    </a:lnTo>
                    <a:lnTo>
                      <a:pt x="888" y="180"/>
                    </a:lnTo>
                    <a:lnTo>
                      <a:pt x="891" y="180"/>
                    </a:lnTo>
                    <a:lnTo>
                      <a:pt x="894" y="179"/>
                    </a:lnTo>
                    <a:lnTo>
                      <a:pt x="897" y="178"/>
                    </a:lnTo>
                    <a:lnTo>
                      <a:pt x="899" y="176"/>
                    </a:lnTo>
                    <a:lnTo>
                      <a:pt x="901" y="174"/>
                    </a:lnTo>
                    <a:lnTo>
                      <a:pt x="902" y="172"/>
                    </a:lnTo>
                    <a:lnTo>
                      <a:pt x="903" y="168"/>
                    </a:lnTo>
                    <a:lnTo>
                      <a:pt x="903" y="165"/>
                    </a:lnTo>
                    <a:lnTo>
                      <a:pt x="903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262" name="Freeform 261">
                <a:extLst>
                  <a:ext uri="{FF2B5EF4-FFF2-40B4-BE49-F238E27FC236}">
                    <a16:creationId xmlns:a16="http://schemas.microsoft.com/office/drawing/2014/main" xmlns="" id="{4F8D27CA-EA67-412D-83F2-F661D003B3C9}"/>
                  </a:ext>
                </a:extLst>
              </xdr:cNvPr>
              <xdr:cNvSpPr>
                <a:spLocks noEditPoints="1"/>
              </xdr:cNvSpPr>
            </xdr:nvSpPr>
            <xdr:spPr bwMode="auto">
              <a:xfrm>
                <a:off x="333375" y="771525"/>
                <a:ext cx="230188" cy="142875"/>
              </a:xfrm>
              <a:custGeom>
                <a:avLst/>
                <a:gdLst>
                  <a:gd name="T0" fmla="*/ 448 w 723"/>
                  <a:gd name="T1" fmla="*/ 361 h 452"/>
                  <a:gd name="T2" fmla="*/ 441 w 723"/>
                  <a:gd name="T3" fmla="*/ 357 h 452"/>
                  <a:gd name="T4" fmla="*/ 438 w 723"/>
                  <a:gd name="T5" fmla="*/ 350 h 452"/>
                  <a:gd name="T6" fmla="*/ 438 w 723"/>
                  <a:gd name="T7" fmla="*/ 340 h 452"/>
                  <a:gd name="T8" fmla="*/ 443 w 723"/>
                  <a:gd name="T9" fmla="*/ 334 h 452"/>
                  <a:gd name="T10" fmla="*/ 452 w 723"/>
                  <a:gd name="T11" fmla="*/ 331 h 452"/>
                  <a:gd name="T12" fmla="*/ 608 w 723"/>
                  <a:gd name="T13" fmla="*/ 333 h 452"/>
                  <a:gd name="T14" fmla="*/ 615 w 723"/>
                  <a:gd name="T15" fmla="*/ 338 h 452"/>
                  <a:gd name="T16" fmla="*/ 618 w 723"/>
                  <a:gd name="T17" fmla="*/ 346 h 452"/>
                  <a:gd name="T18" fmla="*/ 615 w 723"/>
                  <a:gd name="T19" fmla="*/ 355 h 452"/>
                  <a:gd name="T20" fmla="*/ 608 w 723"/>
                  <a:gd name="T21" fmla="*/ 360 h 452"/>
                  <a:gd name="T22" fmla="*/ 331 w 723"/>
                  <a:gd name="T23" fmla="*/ 407 h 452"/>
                  <a:gd name="T24" fmla="*/ 329 w 723"/>
                  <a:gd name="T25" fmla="*/ 415 h 452"/>
                  <a:gd name="T26" fmla="*/ 322 w 723"/>
                  <a:gd name="T27" fmla="*/ 420 h 452"/>
                  <a:gd name="T28" fmla="*/ 105 w 723"/>
                  <a:gd name="T29" fmla="*/ 422 h 452"/>
                  <a:gd name="T30" fmla="*/ 98 w 723"/>
                  <a:gd name="T31" fmla="*/ 419 h 452"/>
                  <a:gd name="T32" fmla="*/ 92 w 723"/>
                  <a:gd name="T33" fmla="*/ 412 h 452"/>
                  <a:gd name="T34" fmla="*/ 90 w 723"/>
                  <a:gd name="T35" fmla="*/ 286 h 452"/>
                  <a:gd name="T36" fmla="*/ 93 w 723"/>
                  <a:gd name="T37" fmla="*/ 278 h 452"/>
                  <a:gd name="T38" fmla="*/ 100 w 723"/>
                  <a:gd name="T39" fmla="*/ 272 h 452"/>
                  <a:gd name="T40" fmla="*/ 316 w 723"/>
                  <a:gd name="T41" fmla="*/ 271 h 452"/>
                  <a:gd name="T42" fmla="*/ 325 w 723"/>
                  <a:gd name="T43" fmla="*/ 274 h 452"/>
                  <a:gd name="T44" fmla="*/ 330 w 723"/>
                  <a:gd name="T45" fmla="*/ 280 h 452"/>
                  <a:gd name="T46" fmla="*/ 331 w 723"/>
                  <a:gd name="T47" fmla="*/ 407 h 452"/>
                  <a:gd name="T48" fmla="*/ 722 w 723"/>
                  <a:gd name="T49" fmla="*/ 220 h 452"/>
                  <a:gd name="T50" fmla="*/ 717 w 723"/>
                  <a:gd name="T51" fmla="*/ 213 h 452"/>
                  <a:gd name="T52" fmla="*/ 708 w 723"/>
                  <a:gd name="T53" fmla="*/ 211 h 452"/>
                  <a:gd name="T54" fmla="*/ 678 w 723"/>
                  <a:gd name="T55" fmla="*/ 150 h 452"/>
                  <a:gd name="T56" fmla="*/ 703 w 723"/>
                  <a:gd name="T57" fmla="*/ 143 h 452"/>
                  <a:gd name="T58" fmla="*/ 720 w 723"/>
                  <a:gd name="T59" fmla="*/ 123 h 452"/>
                  <a:gd name="T60" fmla="*/ 723 w 723"/>
                  <a:gd name="T61" fmla="*/ 45 h 452"/>
                  <a:gd name="T62" fmla="*/ 715 w 723"/>
                  <a:gd name="T63" fmla="*/ 20 h 452"/>
                  <a:gd name="T64" fmla="*/ 695 w 723"/>
                  <a:gd name="T65" fmla="*/ 3 h 452"/>
                  <a:gd name="T66" fmla="*/ 497 w 723"/>
                  <a:gd name="T67" fmla="*/ 0 h 452"/>
                  <a:gd name="T68" fmla="*/ 472 w 723"/>
                  <a:gd name="T69" fmla="*/ 8 h 452"/>
                  <a:gd name="T70" fmla="*/ 456 w 723"/>
                  <a:gd name="T71" fmla="*/ 28 h 452"/>
                  <a:gd name="T72" fmla="*/ 452 w 723"/>
                  <a:gd name="T73" fmla="*/ 105 h 452"/>
                  <a:gd name="T74" fmla="*/ 460 w 723"/>
                  <a:gd name="T75" fmla="*/ 131 h 452"/>
                  <a:gd name="T76" fmla="*/ 479 w 723"/>
                  <a:gd name="T77" fmla="*/ 147 h 452"/>
                  <a:gd name="T78" fmla="*/ 573 w 723"/>
                  <a:gd name="T79" fmla="*/ 150 h 452"/>
                  <a:gd name="T80" fmla="*/ 301 w 723"/>
                  <a:gd name="T81" fmla="*/ 75 h 452"/>
                  <a:gd name="T82" fmla="*/ 297 w 723"/>
                  <a:gd name="T83" fmla="*/ 65 h 452"/>
                  <a:gd name="T84" fmla="*/ 288 w 723"/>
                  <a:gd name="T85" fmla="*/ 60 h 452"/>
                  <a:gd name="T86" fmla="*/ 130 w 723"/>
                  <a:gd name="T87" fmla="*/ 121 h 452"/>
                  <a:gd name="T88" fmla="*/ 121 w 723"/>
                  <a:gd name="T89" fmla="*/ 131 h 452"/>
                  <a:gd name="T90" fmla="*/ 15 w 723"/>
                  <a:gd name="T91" fmla="*/ 211 h 452"/>
                  <a:gd name="T92" fmla="*/ 7 w 723"/>
                  <a:gd name="T93" fmla="*/ 213 h 452"/>
                  <a:gd name="T94" fmla="*/ 1 w 723"/>
                  <a:gd name="T95" fmla="*/ 220 h 452"/>
                  <a:gd name="T96" fmla="*/ 0 w 723"/>
                  <a:gd name="T97" fmla="*/ 452 h 452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  <a:cxn ang="0">
                    <a:pos x="T26" y="T27"/>
                  </a:cxn>
                  <a:cxn ang="0">
                    <a:pos x="T28" y="T29"/>
                  </a:cxn>
                  <a:cxn ang="0">
                    <a:pos x="T30" y="T31"/>
                  </a:cxn>
                  <a:cxn ang="0">
                    <a:pos x="T32" y="T33"/>
                  </a:cxn>
                  <a:cxn ang="0">
                    <a:pos x="T34" y="T35"/>
                  </a:cxn>
                  <a:cxn ang="0">
                    <a:pos x="T36" y="T37"/>
                  </a:cxn>
                  <a:cxn ang="0">
                    <a:pos x="T38" y="T39"/>
                  </a:cxn>
                  <a:cxn ang="0">
                    <a:pos x="T40" y="T41"/>
                  </a:cxn>
                  <a:cxn ang="0">
                    <a:pos x="T42" y="T43"/>
                  </a:cxn>
                  <a:cxn ang="0">
                    <a:pos x="T44" y="T45"/>
                  </a:cxn>
                  <a:cxn ang="0">
                    <a:pos x="T46" y="T47"/>
                  </a:cxn>
                  <a:cxn ang="0">
                    <a:pos x="T48" y="T49"/>
                  </a:cxn>
                  <a:cxn ang="0">
                    <a:pos x="T50" y="T51"/>
                  </a:cxn>
                  <a:cxn ang="0">
                    <a:pos x="T52" y="T53"/>
                  </a:cxn>
                  <a:cxn ang="0">
                    <a:pos x="T54" y="T55"/>
                  </a:cxn>
                  <a:cxn ang="0">
                    <a:pos x="T56" y="T57"/>
                  </a:cxn>
                  <a:cxn ang="0">
                    <a:pos x="T58" y="T59"/>
                  </a:cxn>
                  <a:cxn ang="0">
                    <a:pos x="T60" y="T61"/>
                  </a:cxn>
                  <a:cxn ang="0">
                    <a:pos x="T62" y="T63"/>
                  </a:cxn>
                  <a:cxn ang="0">
                    <a:pos x="T64" y="T65"/>
                  </a:cxn>
                  <a:cxn ang="0">
                    <a:pos x="T66" y="T67"/>
                  </a:cxn>
                  <a:cxn ang="0">
                    <a:pos x="T68" y="T69"/>
                  </a:cxn>
                  <a:cxn ang="0">
                    <a:pos x="T70" y="T71"/>
                  </a:cxn>
                  <a:cxn ang="0">
                    <a:pos x="T72" y="T73"/>
                  </a:cxn>
                  <a:cxn ang="0">
                    <a:pos x="T74" y="T75"/>
                  </a:cxn>
                  <a:cxn ang="0">
                    <a:pos x="T76" y="T77"/>
                  </a:cxn>
                  <a:cxn ang="0">
                    <a:pos x="T78" y="T79"/>
                  </a:cxn>
                  <a:cxn ang="0">
                    <a:pos x="T80" y="T81"/>
                  </a:cxn>
                  <a:cxn ang="0">
                    <a:pos x="T82" y="T83"/>
                  </a:cxn>
                  <a:cxn ang="0">
                    <a:pos x="T84" y="T85"/>
                  </a:cxn>
                  <a:cxn ang="0">
                    <a:pos x="T86" y="T87"/>
                  </a:cxn>
                  <a:cxn ang="0">
                    <a:pos x="T88" y="T89"/>
                  </a:cxn>
                  <a:cxn ang="0">
                    <a:pos x="T90" y="T91"/>
                  </a:cxn>
                  <a:cxn ang="0">
                    <a:pos x="T92" y="T93"/>
                  </a:cxn>
                  <a:cxn ang="0">
                    <a:pos x="T94" y="T95"/>
                  </a:cxn>
                  <a:cxn ang="0">
                    <a:pos x="T96" y="T97"/>
                  </a:cxn>
                </a:cxnLst>
                <a:rect l="0" t="0" r="r" b="b"/>
                <a:pathLst>
                  <a:path w="723" h="452">
                    <a:moveTo>
                      <a:pt x="603" y="361"/>
                    </a:moveTo>
                    <a:lnTo>
                      <a:pt x="452" y="361"/>
                    </a:lnTo>
                    <a:lnTo>
                      <a:pt x="448" y="361"/>
                    </a:lnTo>
                    <a:lnTo>
                      <a:pt x="446" y="360"/>
                    </a:lnTo>
                    <a:lnTo>
                      <a:pt x="443" y="359"/>
                    </a:lnTo>
                    <a:lnTo>
                      <a:pt x="441" y="357"/>
                    </a:lnTo>
                    <a:lnTo>
                      <a:pt x="440" y="355"/>
                    </a:lnTo>
                    <a:lnTo>
                      <a:pt x="438" y="352"/>
                    </a:lnTo>
                    <a:lnTo>
                      <a:pt x="438" y="350"/>
                    </a:lnTo>
                    <a:lnTo>
                      <a:pt x="437" y="346"/>
                    </a:lnTo>
                    <a:lnTo>
                      <a:pt x="438" y="343"/>
                    </a:lnTo>
                    <a:lnTo>
                      <a:pt x="438" y="340"/>
                    </a:lnTo>
                    <a:lnTo>
                      <a:pt x="440" y="338"/>
                    </a:lnTo>
                    <a:lnTo>
                      <a:pt x="441" y="336"/>
                    </a:lnTo>
                    <a:lnTo>
                      <a:pt x="443" y="334"/>
                    </a:lnTo>
                    <a:lnTo>
                      <a:pt x="446" y="333"/>
                    </a:lnTo>
                    <a:lnTo>
                      <a:pt x="448" y="331"/>
                    </a:lnTo>
                    <a:lnTo>
                      <a:pt x="452" y="331"/>
                    </a:lnTo>
                    <a:lnTo>
                      <a:pt x="603" y="331"/>
                    </a:lnTo>
                    <a:lnTo>
                      <a:pt x="605" y="331"/>
                    </a:lnTo>
                    <a:lnTo>
                      <a:pt x="608" y="333"/>
                    </a:lnTo>
                    <a:lnTo>
                      <a:pt x="610" y="334"/>
                    </a:lnTo>
                    <a:lnTo>
                      <a:pt x="614" y="336"/>
                    </a:lnTo>
                    <a:lnTo>
                      <a:pt x="615" y="338"/>
                    </a:lnTo>
                    <a:lnTo>
                      <a:pt x="617" y="340"/>
                    </a:lnTo>
                    <a:lnTo>
                      <a:pt x="617" y="343"/>
                    </a:lnTo>
                    <a:lnTo>
                      <a:pt x="618" y="346"/>
                    </a:lnTo>
                    <a:lnTo>
                      <a:pt x="617" y="350"/>
                    </a:lnTo>
                    <a:lnTo>
                      <a:pt x="617" y="352"/>
                    </a:lnTo>
                    <a:lnTo>
                      <a:pt x="615" y="355"/>
                    </a:lnTo>
                    <a:lnTo>
                      <a:pt x="614" y="357"/>
                    </a:lnTo>
                    <a:lnTo>
                      <a:pt x="610" y="359"/>
                    </a:lnTo>
                    <a:lnTo>
                      <a:pt x="608" y="360"/>
                    </a:lnTo>
                    <a:lnTo>
                      <a:pt x="605" y="361"/>
                    </a:lnTo>
                    <a:lnTo>
                      <a:pt x="603" y="361"/>
                    </a:lnTo>
                    <a:close/>
                    <a:moveTo>
                      <a:pt x="331" y="407"/>
                    </a:moveTo>
                    <a:lnTo>
                      <a:pt x="331" y="410"/>
                    </a:lnTo>
                    <a:lnTo>
                      <a:pt x="330" y="412"/>
                    </a:lnTo>
                    <a:lnTo>
                      <a:pt x="329" y="415"/>
                    </a:lnTo>
                    <a:lnTo>
                      <a:pt x="327" y="417"/>
                    </a:lnTo>
                    <a:lnTo>
                      <a:pt x="325" y="419"/>
                    </a:lnTo>
                    <a:lnTo>
                      <a:pt x="322" y="420"/>
                    </a:lnTo>
                    <a:lnTo>
                      <a:pt x="320" y="422"/>
                    </a:lnTo>
                    <a:lnTo>
                      <a:pt x="316" y="422"/>
                    </a:lnTo>
                    <a:lnTo>
                      <a:pt x="105" y="422"/>
                    </a:lnTo>
                    <a:lnTo>
                      <a:pt x="103" y="422"/>
                    </a:lnTo>
                    <a:lnTo>
                      <a:pt x="100" y="420"/>
                    </a:lnTo>
                    <a:lnTo>
                      <a:pt x="98" y="419"/>
                    </a:lnTo>
                    <a:lnTo>
                      <a:pt x="96" y="417"/>
                    </a:lnTo>
                    <a:lnTo>
                      <a:pt x="93" y="415"/>
                    </a:lnTo>
                    <a:lnTo>
                      <a:pt x="92" y="412"/>
                    </a:lnTo>
                    <a:lnTo>
                      <a:pt x="91" y="410"/>
                    </a:lnTo>
                    <a:lnTo>
                      <a:pt x="90" y="407"/>
                    </a:lnTo>
                    <a:lnTo>
                      <a:pt x="90" y="286"/>
                    </a:lnTo>
                    <a:lnTo>
                      <a:pt x="91" y="283"/>
                    </a:lnTo>
                    <a:lnTo>
                      <a:pt x="92" y="280"/>
                    </a:lnTo>
                    <a:lnTo>
                      <a:pt x="93" y="278"/>
                    </a:lnTo>
                    <a:lnTo>
                      <a:pt x="96" y="276"/>
                    </a:lnTo>
                    <a:lnTo>
                      <a:pt x="98" y="274"/>
                    </a:lnTo>
                    <a:lnTo>
                      <a:pt x="100" y="272"/>
                    </a:lnTo>
                    <a:lnTo>
                      <a:pt x="103" y="271"/>
                    </a:lnTo>
                    <a:lnTo>
                      <a:pt x="105" y="271"/>
                    </a:lnTo>
                    <a:lnTo>
                      <a:pt x="316" y="271"/>
                    </a:lnTo>
                    <a:lnTo>
                      <a:pt x="320" y="271"/>
                    </a:lnTo>
                    <a:lnTo>
                      <a:pt x="322" y="272"/>
                    </a:lnTo>
                    <a:lnTo>
                      <a:pt x="325" y="274"/>
                    </a:lnTo>
                    <a:lnTo>
                      <a:pt x="327" y="276"/>
                    </a:lnTo>
                    <a:lnTo>
                      <a:pt x="329" y="278"/>
                    </a:lnTo>
                    <a:lnTo>
                      <a:pt x="330" y="280"/>
                    </a:lnTo>
                    <a:lnTo>
                      <a:pt x="331" y="283"/>
                    </a:lnTo>
                    <a:lnTo>
                      <a:pt x="331" y="286"/>
                    </a:lnTo>
                    <a:lnTo>
                      <a:pt x="331" y="407"/>
                    </a:lnTo>
                    <a:close/>
                    <a:moveTo>
                      <a:pt x="723" y="226"/>
                    </a:moveTo>
                    <a:lnTo>
                      <a:pt x="723" y="223"/>
                    </a:lnTo>
                    <a:lnTo>
                      <a:pt x="722" y="220"/>
                    </a:lnTo>
                    <a:lnTo>
                      <a:pt x="721" y="218"/>
                    </a:lnTo>
                    <a:lnTo>
                      <a:pt x="719" y="216"/>
                    </a:lnTo>
                    <a:lnTo>
                      <a:pt x="717" y="213"/>
                    </a:lnTo>
                    <a:lnTo>
                      <a:pt x="713" y="212"/>
                    </a:lnTo>
                    <a:lnTo>
                      <a:pt x="711" y="211"/>
                    </a:lnTo>
                    <a:lnTo>
                      <a:pt x="708" y="211"/>
                    </a:lnTo>
                    <a:lnTo>
                      <a:pt x="603" y="211"/>
                    </a:lnTo>
                    <a:lnTo>
                      <a:pt x="603" y="150"/>
                    </a:lnTo>
                    <a:lnTo>
                      <a:pt x="678" y="150"/>
                    </a:lnTo>
                    <a:lnTo>
                      <a:pt x="686" y="149"/>
                    </a:lnTo>
                    <a:lnTo>
                      <a:pt x="695" y="147"/>
                    </a:lnTo>
                    <a:lnTo>
                      <a:pt x="703" y="143"/>
                    </a:lnTo>
                    <a:lnTo>
                      <a:pt x="710" y="137"/>
                    </a:lnTo>
                    <a:lnTo>
                      <a:pt x="715" y="131"/>
                    </a:lnTo>
                    <a:lnTo>
                      <a:pt x="720" y="123"/>
                    </a:lnTo>
                    <a:lnTo>
                      <a:pt x="722" y="115"/>
                    </a:lnTo>
                    <a:lnTo>
                      <a:pt x="723" y="105"/>
                    </a:lnTo>
                    <a:lnTo>
                      <a:pt x="723" y="45"/>
                    </a:lnTo>
                    <a:lnTo>
                      <a:pt x="722" y="36"/>
                    </a:lnTo>
                    <a:lnTo>
                      <a:pt x="720" y="28"/>
                    </a:lnTo>
                    <a:lnTo>
                      <a:pt x="715" y="20"/>
                    </a:lnTo>
                    <a:lnTo>
                      <a:pt x="710" y="13"/>
                    </a:lnTo>
                    <a:lnTo>
                      <a:pt x="703" y="8"/>
                    </a:lnTo>
                    <a:lnTo>
                      <a:pt x="695" y="3"/>
                    </a:lnTo>
                    <a:lnTo>
                      <a:pt x="686" y="1"/>
                    </a:lnTo>
                    <a:lnTo>
                      <a:pt x="678" y="0"/>
                    </a:lnTo>
                    <a:lnTo>
                      <a:pt x="497" y="0"/>
                    </a:lnTo>
                    <a:lnTo>
                      <a:pt x="488" y="1"/>
                    </a:lnTo>
                    <a:lnTo>
                      <a:pt x="479" y="3"/>
                    </a:lnTo>
                    <a:lnTo>
                      <a:pt x="472" y="8"/>
                    </a:lnTo>
                    <a:lnTo>
                      <a:pt x="466" y="13"/>
                    </a:lnTo>
                    <a:lnTo>
                      <a:pt x="460" y="20"/>
                    </a:lnTo>
                    <a:lnTo>
                      <a:pt x="456" y="28"/>
                    </a:lnTo>
                    <a:lnTo>
                      <a:pt x="453" y="36"/>
                    </a:lnTo>
                    <a:lnTo>
                      <a:pt x="452" y="45"/>
                    </a:lnTo>
                    <a:lnTo>
                      <a:pt x="452" y="105"/>
                    </a:lnTo>
                    <a:lnTo>
                      <a:pt x="453" y="115"/>
                    </a:lnTo>
                    <a:lnTo>
                      <a:pt x="456" y="123"/>
                    </a:lnTo>
                    <a:lnTo>
                      <a:pt x="460" y="131"/>
                    </a:lnTo>
                    <a:lnTo>
                      <a:pt x="466" y="137"/>
                    </a:lnTo>
                    <a:lnTo>
                      <a:pt x="472" y="143"/>
                    </a:lnTo>
                    <a:lnTo>
                      <a:pt x="479" y="147"/>
                    </a:lnTo>
                    <a:lnTo>
                      <a:pt x="488" y="150"/>
                    </a:lnTo>
                    <a:lnTo>
                      <a:pt x="497" y="150"/>
                    </a:lnTo>
                    <a:lnTo>
                      <a:pt x="573" y="150"/>
                    </a:lnTo>
                    <a:lnTo>
                      <a:pt x="573" y="211"/>
                    </a:lnTo>
                    <a:lnTo>
                      <a:pt x="301" y="211"/>
                    </a:lnTo>
                    <a:lnTo>
                      <a:pt x="301" y="75"/>
                    </a:lnTo>
                    <a:lnTo>
                      <a:pt x="301" y="72"/>
                    </a:lnTo>
                    <a:lnTo>
                      <a:pt x="299" y="69"/>
                    </a:lnTo>
                    <a:lnTo>
                      <a:pt x="297" y="65"/>
                    </a:lnTo>
                    <a:lnTo>
                      <a:pt x="295" y="63"/>
                    </a:lnTo>
                    <a:lnTo>
                      <a:pt x="292" y="61"/>
                    </a:lnTo>
                    <a:lnTo>
                      <a:pt x="288" y="60"/>
                    </a:lnTo>
                    <a:lnTo>
                      <a:pt x="284" y="60"/>
                    </a:lnTo>
                    <a:lnTo>
                      <a:pt x="281" y="61"/>
                    </a:lnTo>
                    <a:lnTo>
                      <a:pt x="130" y="121"/>
                    </a:lnTo>
                    <a:lnTo>
                      <a:pt x="127" y="123"/>
                    </a:lnTo>
                    <a:lnTo>
                      <a:pt x="123" y="128"/>
                    </a:lnTo>
                    <a:lnTo>
                      <a:pt x="121" y="131"/>
                    </a:lnTo>
                    <a:lnTo>
                      <a:pt x="121" y="135"/>
                    </a:lnTo>
                    <a:lnTo>
                      <a:pt x="121" y="211"/>
                    </a:lnTo>
                    <a:lnTo>
                      <a:pt x="15" y="211"/>
                    </a:lnTo>
                    <a:lnTo>
                      <a:pt x="12" y="211"/>
                    </a:lnTo>
                    <a:lnTo>
                      <a:pt x="10" y="212"/>
                    </a:lnTo>
                    <a:lnTo>
                      <a:pt x="7" y="213"/>
                    </a:lnTo>
                    <a:lnTo>
                      <a:pt x="4" y="216"/>
                    </a:lnTo>
                    <a:lnTo>
                      <a:pt x="3" y="218"/>
                    </a:lnTo>
                    <a:lnTo>
                      <a:pt x="1" y="220"/>
                    </a:lnTo>
                    <a:lnTo>
                      <a:pt x="1" y="223"/>
                    </a:lnTo>
                    <a:lnTo>
                      <a:pt x="0" y="226"/>
                    </a:lnTo>
                    <a:lnTo>
                      <a:pt x="0" y="452"/>
                    </a:lnTo>
                    <a:lnTo>
                      <a:pt x="723" y="452"/>
                    </a:lnTo>
                    <a:lnTo>
                      <a:pt x="723" y="226"/>
                    </a:lnTo>
                    <a:close/>
                  </a:path>
                </a:pathLst>
              </a:custGeom>
              <a:grpFill/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round/>
                    <a:headEnd/>
                    <a:tailEnd/>
                  </a14:hiddenLine>
                </a:ext>
              </a:extLst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th-TH"/>
                </a:defPPr>
                <a:lvl1pPr marL="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2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</xdr:grpSp>
      <xdr:grpSp>
        <xdr:nvGrpSpPr>
          <xdr:cNvPr id="255" name="Group 254"/>
          <xdr:cNvGrpSpPr/>
        </xdr:nvGrpSpPr>
        <xdr:grpSpPr>
          <a:xfrm>
            <a:off x="7206084" y="14107886"/>
            <a:ext cx="662668" cy="989502"/>
            <a:chOff x="7200800" y="7458075"/>
            <a:chExt cx="657225" cy="989502"/>
          </a:xfrm>
        </xdr:grpSpPr>
        <xdr:sp macro="" textlink="">
          <xdr:nvSpPr>
            <xdr:cNvPr id="256" name="Oval 255">
              <a:extLst>
                <a:ext uri="{FF2B5EF4-FFF2-40B4-BE49-F238E27FC236}">
                  <a16:creationId xmlns:a16="http://schemas.microsoft.com/office/drawing/2014/main" xmlns="" id="{1710653A-F5C8-47DE-8D3E-A0B5438ED781}"/>
                </a:ext>
                <a:ext uri="{C183D7F6-B498-43B3-948B-1728B52AA6E4}">
                  <adec:decorative xmlns:r="http://schemas.openxmlformats.org/officeDocument/2006/relationships" xmlns:p="http://schemas.openxmlformats.org/presentationml/2006/main" xmlns:adec="http://schemas.microsoft.com/office/drawing/2017/decorative" xmlns="" xmlns:lc="http://schemas.openxmlformats.org/drawingml/2006/lockedCanvas" val="1"/>
                </a:ext>
              </a:extLst>
            </xdr:cNvPr>
            <xdr:cNvSpPr/>
          </xdr:nvSpPr>
          <xdr:spPr>
            <a:xfrm>
              <a:off x="7200800" y="7715250"/>
              <a:ext cx="657225" cy="657225"/>
            </a:xfrm>
            <a:prstGeom prst="ellipse">
              <a:avLst/>
            </a:prstGeom>
            <a:solidFill>
              <a:srgbClr val="404040"/>
            </a:solidFill>
            <a:ln w="28575">
              <a:solidFill>
                <a:schemeClr val="bg1"/>
              </a:solidFill>
            </a:ln>
            <a:effectLst>
              <a:outerShdw blurRad="50800" dist="38100" dir="2700000" algn="tl" rotWithShape="0">
                <a:prstClr val="black">
                  <a:alpha val="2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Rectangle 256"/>
            <xdr:cNvSpPr/>
          </xdr:nvSpPr>
          <xdr:spPr>
            <a:xfrm>
              <a:off x="7362825" y="7458075"/>
              <a:ext cx="362600" cy="989502"/>
            </a:xfrm>
            <a:prstGeom prst="rect">
              <a:avLst/>
            </a:prstGeom>
            <a:noFill/>
          </xdr:spPr>
          <xdr:txBody>
            <a:bodyPr wrap="square" lIns="91440" tIns="45720" rIns="91440" bIns="45720">
              <a:spAutoFit/>
            </a:bodyPr>
            <a:lstStyle>
              <a:defPPr>
                <a:defRPr lang="th-TH"/>
              </a:defPPr>
              <a:lvl1pPr marL="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2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th-TH" sz="6600" b="1" cap="none" spc="50">
                  <a:ln w="0">
                    <a:solidFill>
                      <a:schemeClr val="bg1">
                        <a:lumMod val="95000"/>
                      </a:schemeClr>
                    </a:solidFill>
                  </a:ln>
                  <a:solidFill>
                    <a:schemeClr val="bg1"/>
                  </a:solidFill>
                  <a:effectLst>
                    <a:innerShdw blurRad="63500" dist="50800" dir="13500000">
                      <a:srgbClr val="000000">
                        <a:alpha val="50000"/>
                      </a:srgbClr>
                    </a:innerShdw>
                  </a:effectLst>
                  <a:latin typeface="TH Chakra Petch" panose="02000506000000020004" pitchFamily="2" charset="-34"/>
                  <a:cs typeface="TH Chakra Petch" panose="02000506000000020004" pitchFamily="2" charset="-34"/>
                </a:rPr>
                <a:t>5</a:t>
              </a:r>
              <a:endParaRPr lang="en-US" sz="6600" b="1" cap="none" spc="50">
                <a:ln w="0">
                  <a:solidFill>
                    <a:schemeClr val="bg1">
                      <a:lumMod val="95000"/>
                    </a:schemeClr>
                  </a:solidFill>
                </a:ln>
                <a:solidFill>
                  <a:schemeClr val="bg1"/>
                </a:solidFill>
                <a:effectLst>
                  <a:innerShdw blurRad="63500" dist="50800" dir="13500000">
                    <a:srgbClr val="000000">
                      <a:alpha val="50000"/>
                    </a:srgbClr>
                  </a:innerShdw>
                </a:effectLst>
                <a:latin typeface="TH Chakra Petch" panose="02000506000000020004" pitchFamily="2" charset="-34"/>
                <a:cs typeface="TH Chakra Petch" panose="02000506000000020004" pitchFamily="2" charset="-34"/>
              </a:endParaRPr>
            </a:p>
          </xdr:txBody>
        </xdr:sp>
      </xdr:grpSp>
    </xdr:grpSp>
    <xdr:clientData/>
  </xdr:twoCellAnchor>
  <xdr:twoCellAnchor>
    <xdr:from>
      <xdr:col>0</xdr:col>
      <xdr:colOff>340178</xdr:colOff>
      <xdr:row>41</xdr:row>
      <xdr:rowOff>372614</xdr:rowOff>
    </xdr:from>
    <xdr:to>
      <xdr:col>7</xdr:col>
      <xdr:colOff>40821</xdr:colOff>
      <xdr:row>42</xdr:row>
      <xdr:rowOff>317857</xdr:rowOff>
    </xdr:to>
    <xdr:sp macro="" textlink="">
      <xdr:nvSpPr>
        <xdr:cNvPr id="301" name="Rectangle 300">
          <a:extLst>
            <a:ext uri="{FF2B5EF4-FFF2-40B4-BE49-F238E27FC236}">
              <a16:creationId xmlns:a16="http://schemas.microsoft.com/office/drawing/2014/main" xmlns="" id="{70D38E9A-94A7-447A-89C1-EB62E888BD09}"/>
            </a:ext>
          </a:extLst>
        </xdr:cNvPr>
        <xdr:cNvSpPr/>
      </xdr:nvSpPr>
      <xdr:spPr>
        <a:xfrm>
          <a:off x="340178" y="17000543"/>
          <a:ext cx="2748643" cy="326243"/>
        </a:xfrm>
        <a:prstGeom prst="rect">
          <a:avLst/>
        </a:prstGeom>
      </xdr:spPr>
      <xdr:txBody>
        <a:bodyPr wrap="square" lIns="0" tIns="0" rIns="0" bIns="0" anchor="ctr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spcBef>
              <a:spcPts val="600"/>
            </a:spcBef>
          </a:pPr>
          <a:r>
            <a:rPr lang="th-TH" sz="24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ครัวเรือนมีการออมเงิน</a:t>
          </a:r>
        </a:p>
      </xdr:txBody>
    </xdr:sp>
    <xdr:clientData/>
  </xdr:twoCellAnchor>
  <xdr:twoCellAnchor>
    <xdr:from>
      <xdr:col>7</xdr:col>
      <xdr:colOff>272143</xdr:colOff>
      <xdr:row>42</xdr:row>
      <xdr:rowOff>40822</xdr:rowOff>
    </xdr:from>
    <xdr:to>
      <xdr:col>13</xdr:col>
      <xdr:colOff>367394</xdr:colOff>
      <xdr:row>48</xdr:row>
      <xdr:rowOff>175998</xdr:rowOff>
    </xdr:to>
    <xdr:sp macro="" textlink="">
      <xdr:nvSpPr>
        <xdr:cNvPr id="302" name="Rectangle 301"/>
        <xdr:cNvSpPr/>
      </xdr:nvSpPr>
      <xdr:spPr>
        <a:xfrm>
          <a:off x="3272518" y="16890547"/>
          <a:ext cx="2667001" cy="242117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1. ถนน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2. น้ำดื่ม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3. น้ำใช้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5. ไฟฟ้า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7. การติดต่อสื่อสาร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14. การได้รับผลประโยชน์จากการมีสถานที่ท่องเที่ยว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การเข้าถึงแหล่งทุน</a:t>
          </a:r>
        </a:p>
      </xdr:txBody>
    </xdr:sp>
    <xdr:clientData/>
  </xdr:twoCellAnchor>
  <xdr:twoCellAnchor>
    <xdr:from>
      <xdr:col>14</xdr:col>
      <xdr:colOff>95250</xdr:colOff>
      <xdr:row>42</xdr:row>
      <xdr:rowOff>108857</xdr:rowOff>
    </xdr:from>
    <xdr:to>
      <xdr:col>20</xdr:col>
      <xdr:colOff>204108</xdr:colOff>
      <xdr:row>44</xdr:row>
      <xdr:rowOff>182401</xdr:rowOff>
    </xdr:to>
    <xdr:grpSp>
      <xdr:nvGrpSpPr>
        <xdr:cNvPr id="303" name="Group 302"/>
        <xdr:cNvGrpSpPr/>
      </xdr:nvGrpSpPr>
      <xdr:grpSpPr>
        <a:xfrm>
          <a:off x="6096000" y="17082407"/>
          <a:ext cx="2794908" cy="835544"/>
          <a:chOff x="8467385" y="3505463"/>
          <a:chExt cx="3419021" cy="835544"/>
        </a:xfrm>
      </xdr:grpSpPr>
      <xdr:sp macro="" textlink="">
        <xdr:nvSpPr>
          <xdr:cNvPr id="304" name="Rectangle 303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(87.50%)</a:t>
            </a:r>
          </a:p>
        </xdr:txBody>
      </xdr:sp>
      <xdr:sp macro="" textlink="">
        <xdr:nvSpPr>
          <xdr:cNvPr id="305" name="Rectangle 304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(12.50%)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276876</xdr:colOff>
      <xdr:row>59</xdr:row>
      <xdr:rowOff>180830</xdr:rowOff>
    </xdr:from>
    <xdr:to>
      <xdr:col>7</xdr:col>
      <xdr:colOff>276876</xdr:colOff>
      <xdr:row>68</xdr:row>
      <xdr:rowOff>367692</xdr:rowOff>
    </xdr:to>
    <xdr:sp macro="" textlink="">
      <xdr:nvSpPr>
        <xdr:cNvPr id="306" name="Rectangle 305">
          <a:extLst>
            <a:ext uri="{FF2B5EF4-FFF2-40B4-BE49-F238E27FC236}">
              <a16:creationId xmlns:a16="http://schemas.microsoft.com/office/drawing/2014/main" xmlns="" id="{70D38E9A-94A7-447A-89C1-EB62E888BD09}"/>
            </a:ext>
          </a:extLst>
        </xdr:cNvPr>
        <xdr:cNvSpPr/>
      </xdr:nvSpPr>
      <xdr:spPr>
        <a:xfrm>
          <a:off x="276876" y="23695156"/>
          <a:ext cx="3014870" cy="3615862"/>
        </a:xfrm>
        <a:prstGeom prst="rect">
          <a:avLst/>
        </a:prstGeom>
      </xdr:spPr>
      <xdr:txBody>
        <a:bodyPr wrap="square" lIns="0" tIns="0" rIns="0" bIns="0" anchor="ctr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1. เด็กแรกเกิดมีน้ำหนัก 2,500 กรัม ขึ้นไป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2. เด็กแรกเกิดได้กินนมแม่อย่างเดียวอย่างน้อย 6 เดือน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3. เด็กแรกเกิดถึง 12 ปี ได้รับวัคซีคป้องกันโรคครบตามตาราง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4. ครัวเรือนกินอาหารถูกสุขลักษณะ ปลอดภัยและได้มาตรฐาน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5. ครัวเรือนมีการใช้ยาเพื่อบำบัดบรรเทาอาการเจ็บป่วยฯ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6. คนอายุ 35 ปีขึ้นไป ได้รับการตรวจสุขภาพประจำปี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7. คนอายุ 6 ปีขึ้นไป ออกกำลังกายอย่างน้อยสัปดาห์</a:t>
          </a:r>
          <a:endParaRPr lang="en-US" sz="1400">
            <a:solidFill>
              <a:sysClr val="windowText" lastClr="00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ละ 3 วัน 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11. ครัวเรือนมีการจัดการบ้านเรือนเป็นระบบระเบียบ 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12. ครัวเรือนไม่ถูกรบกวนจากมลพิษ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13. ครัวเรือนมีกาป้องกันอุบัติภัยและภัยธรรมชาติอย่างถูกวิธี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14. ครัวเรือนมีความปลอดภัยในชีวิตและทรัพย์สิน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15. เด็กอายุ 3 - 5 ปี ได้รับบริการเลี้ยงดูเตรียมความพร้อม</a:t>
          </a:r>
          <a:endParaRPr lang="en-US" sz="1400">
            <a:solidFill>
              <a:sysClr val="windowText" lastClr="00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ก่อนวัยเรียน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16. เด็กอายุ 6 - 14 ปี ได้รับการศึกษาภาคบังคับ 9 ปี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17. เด็กจบชั้น ม.3 ได้เรียนต่อชั้น ม.4 หรือเทียบเท่า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24. คนในครัวเรือนไม่ดื่มสุรา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25. คนในครัวเรือนไม่สูบบุหรี่ </a:t>
          </a:r>
        </a:p>
        <a:p>
          <a:r>
            <a:rPr lang="th-TH" sz="1400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31. ครอบครัวมีความอบอุ่น</a:t>
          </a:r>
        </a:p>
      </xdr:txBody>
    </xdr:sp>
    <xdr:clientData/>
  </xdr:twoCellAnchor>
  <xdr:twoCellAnchor>
    <xdr:from>
      <xdr:col>7</xdr:col>
      <xdr:colOff>272141</xdr:colOff>
      <xdr:row>59</xdr:row>
      <xdr:rowOff>312968</xdr:rowOff>
    </xdr:from>
    <xdr:to>
      <xdr:col>13</xdr:col>
      <xdr:colOff>394608</xdr:colOff>
      <xdr:row>65</xdr:row>
      <xdr:rowOff>294255</xdr:rowOff>
    </xdr:to>
    <xdr:sp macro="" textlink="">
      <xdr:nvSpPr>
        <xdr:cNvPr id="307" name="Rectangle 306"/>
        <xdr:cNvSpPr/>
      </xdr:nvSpPr>
      <xdr:spPr>
        <a:xfrm>
          <a:off x="3320141" y="23798897"/>
          <a:ext cx="2735038" cy="226728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15. ความปลอดภัยในการทำงาน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16. การป้องกันโรคติดต่อ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17. การกีฬา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30. การจัดการสภาพสิ่งแวดล้อม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31. ความปลอดภัยจากยาเสพติด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32. ความปลอดภัยจากความเสี่ยงในชุมชน</a:t>
          </a:r>
        </a:p>
        <a:p>
          <a:r>
            <a:rPr lang="th-TH" sz="20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33. ความปลอดภัยจากภัยพิบัติ</a:t>
          </a:r>
        </a:p>
      </xdr:txBody>
    </xdr:sp>
    <xdr:clientData/>
  </xdr:twoCellAnchor>
  <xdr:twoCellAnchor>
    <xdr:from>
      <xdr:col>14</xdr:col>
      <xdr:colOff>95247</xdr:colOff>
      <xdr:row>60</xdr:row>
      <xdr:rowOff>149683</xdr:rowOff>
    </xdr:from>
    <xdr:to>
      <xdr:col>20</xdr:col>
      <xdr:colOff>217715</xdr:colOff>
      <xdr:row>62</xdr:row>
      <xdr:rowOff>223227</xdr:rowOff>
    </xdr:to>
    <xdr:grpSp>
      <xdr:nvGrpSpPr>
        <xdr:cNvPr id="308" name="Group 307"/>
        <xdr:cNvGrpSpPr/>
      </xdr:nvGrpSpPr>
      <xdr:grpSpPr>
        <a:xfrm>
          <a:off x="6095997" y="23981233"/>
          <a:ext cx="2808518" cy="835544"/>
          <a:chOff x="8467385" y="3505463"/>
          <a:chExt cx="3419021" cy="835544"/>
        </a:xfrm>
      </xdr:grpSpPr>
      <xdr:sp macro="" textlink="">
        <xdr:nvSpPr>
          <xdr:cNvPr id="309" name="Rectangle 308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(29.17%)</a:t>
            </a:r>
          </a:p>
        </xdr:txBody>
      </xdr:sp>
      <xdr:sp macro="" textlink="">
        <xdr:nvSpPr>
          <xdr:cNvPr id="310" name="Rectangle 309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(70.83%)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263208</xdr:colOff>
      <xdr:row>78</xdr:row>
      <xdr:rowOff>35428</xdr:rowOff>
    </xdr:from>
    <xdr:to>
      <xdr:col>7</xdr:col>
      <xdr:colOff>123825</xdr:colOff>
      <xdr:row>84</xdr:row>
      <xdr:rowOff>78271</xdr:rowOff>
    </xdr:to>
    <xdr:sp macro="" textlink="">
      <xdr:nvSpPr>
        <xdr:cNvPr id="311" name="Rectangle 310">
          <a:extLst>
            <a:ext uri="{FF2B5EF4-FFF2-40B4-BE49-F238E27FC236}">
              <a16:creationId xmlns:a16="http://schemas.microsoft.com/office/drawing/2014/main" xmlns="" id="{70D38E9A-94A7-447A-89C1-EB62E888BD09}"/>
            </a:ext>
          </a:extLst>
        </xdr:cNvPr>
        <xdr:cNvSpPr/>
      </xdr:nvSpPr>
      <xdr:spPr>
        <a:xfrm>
          <a:off x="263208" y="30601153"/>
          <a:ext cx="2860992" cy="2328843"/>
        </a:xfrm>
        <a:prstGeom prst="rect">
          <a:avLst/>
        </a:prstGeom>
      </xdr:spPr>
      <xdr:txBody>
        <a:bodyPr wrap="square" lIns="0" tIns="0" rIns="0" bIns="0" anchor="ctr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chemeClr val="tx1">
                  <a:lumMod val="75000"/>
                  <a:lumOff val="25000"/>
                </a:schemeClr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8. ครัวเรือนมีความมั่นคงในที่อยู่อาศัย </a:t>
          </a:r>
        </a:p>
        <a:p>
          <a:r>
            <a:rPr lang="th-TH" sz="2000" b="1">
              <a:solidFill>
                <a:schemeClr val="tx1">
                  <a:lumMod val="75000"/>
                  <a:lumOff val="25000"/>
                </a:schemeClr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19. คนอายุ 15 - 59 ปี อ่าน เขียนภาษาไทยและคิดเลขอย่างง่ายได้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20. คนอายุ 15 - 59 ปี มีอาชีพและมีรายได้</a:t>
          </a:r>
        </a:p>
        <a:p>
          <a:pPr>
            <a:spcBef>
              <a:spcPts val="600"/>
            </a:spcBef>
          </a:pPr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21. คนอายุ 60 ปีขึ้นไป มีอาชีพและมีรายได้</a:t>
          </a:r>
        </a:p>
        <a:p>
          <a:r>
            <a:rPr lang="th-TH" sz="2000" b="1">
              <a:solidFill>
                <a:schemeClr val="tx1">
                  <a:lumMod val="75000"/>
                  <a:lumOff val="25000"/>
                </a:schemeClr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22. รายได้เฉลี่ยของคนในครัวเรือนต่อปี</a:t>
          </a:r>
        </a:p>
      </xdr:txBody>
    </xdr:sp>
    <xdr:clientData/>
  </xdr:twoCellAnchor>
  <xdr:twoCellAnchor>
    <xdr:from>
      <xdr:col>7</xdr:col>
      <xdr:colOff>221795</xdr:colOff>
      <xdr:row>77</xdr:row>
      <xdr:rowOff>351063</xdr:rowOff>
    </xdr:from>
    <xdr:to>
      <xdr:col>13</xdr:col>
      <xdr:colOff>381000</xdr:colOff>
      <xdr:row>84</xdr:row>
      <xdr:rowOff>196033</xdr:rowOff>
    </xdr:to>
    <xdr:sp macro="" textlink="">
      <xdr:nvSpPr>
        <xdr:cNvPr id="312" name="Rectangle 311"/>
        <xdr:cNvSpPr/>
      </xdr:nvSpPr>
      <xdr:spPr>
        <a:xfrm>
          <a:off x="3222170" y="30535788"/>
          <a:ext cx="2730955" cy="251197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6. การมีที่ดินทีทำกิน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10. ผลผลิตจาการทำนา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11. ผลผลิตจาการทำไร่</a:t>
          </a: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12. ผลผลิตจาการทำเกษตรอื่น ๆ</a:t>
          </a:r>
        </a:p>
        <a:p>
          <a:endParaRPr lang="th-TH" sz="900" b="1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18. ระกับการศึกษาของประชาชน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19. อัตราการเรียนต่อของประชาชน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20. การได้รับการศึกษา </a:t>
          </a:r>
        </a:p>
        <a:p>
          <a:endParaRPr lang="th-TH" sz="900" b="1"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23. การเข้าถึงแหล่งทุน</a:t>
          </a:r>
        </a:p>
      </xdr:txBody>
    </xdr:sp>
    <xdr:clientData/>
  </xdr:twoCellAnchor>
  <xdr:twoCellAnchor>
    <xdr:from>
      <xdr:col>14</xdr:col>
      <xdr:colOff>78920</xdr:colOff>
      <xdr:row>78</xdr:row>
      <xdr:rowOff>74838</xdr:rowOff>
    </xdr:from>
    <xdr:to>
      <xdr:col>20</xdr:col>
      <xdr:colOff>161925</xdr:colOff>
      <xdr:row>80</xdr:row>
      <xdr:rowOff>148382</xdr:rowOff>
    </xdr:to>
    <xdr:grpSp>
      <xdr:nvGrpSpPr>
        <xdr:cNvPr id="313" name="Group 312"/>
        <xdr:cNvGrpSpPr/>
      </xdr:nvGrpSpPr>
      <xdr:grpSpPr>
        <a:xfrm>
          <a:off x="6079670" y="30764388"/>
          <a:ext cx="2769055" cy="835544"/>
          <a:chOff x="8467385" y="3505463"/>
          <a:chExt cx="3419021" cy="835544"/>
        </a:xfrm>
      </xdr:grpSpPr>
      <xdr:sp macro="" textlink="">
        <xdr:nvSpPr>
          <xdr:cNvPr id="314" name="Rectangle 313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(64.29%)</a:t>
            </a:r>
          </a:p>
        </xdr:txBody>
      </xdr:sp>
      <xdr:sp macro="" textlink="">
        <xdr:nvSpPr>
          <xdr:cNvPr id="315" name="Rectangle 314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(35.71%)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  <xdr:twoCellAnchor>
    <xdr:from>
      <xdr:col>0</xdr:col>
      <xdr:colOff>249009</xdr:colOff>
      <xdr:row>95</xdr:row>
      <xdr:rowOff>217711</xdr:rowOff>
    </xdr:from>
    <xdr:to>
      <xdr:col>7</xdr:col>
      <xdr:colOff>85726</xdr:colOff>
      <xdr:row>104</xdr:row>
      <xdr:rowOff>306597</xdr:rowOff>
    </xdr:to>
    <xdr:sp macro="" textlink="">
      <xdr:nvSpPr>
        <xdr:cNvPr id="316" name="Rectangle 315"/>
        <xdr:cNvSpPr/>
      </xdr:nvSpPr>
      <xdr:spPr>
        <a:xfrm>
          <a:off x="249009" y="37412836"/>
          <a:ext cx="2837092" cy="351788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9. ครัวเรือนมีน้ำสะอาดสำหรับดื่มและบริโภคเพียงพอตลอดปี 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10. ครัวเรือนมีน้ำใช้ตลอดปี อย่างน้อยคนละ 45 ลิตรต่อวัน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26. คนอายุ 6 ปีขึ้นไป ปฏิบัติกิจกรรมทางศาสนา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27. ผู้สูงอายุ ได้รับการดูแลจากครอบครัว/ชุมชน/ภาครัฐ/เอกชน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28. ผู้พิการ ได้รับการดูแลจากครอบครัว/ชุมชน/ภาครัฐ/เอกชน 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29. ผู้ป่วยโรคเรื้อรัง ได้รับการดูแลจากครอบครัว/ชุมชน/ภาครัฐ/เอกชน </a:t>
          </a:r>
        </a:p>
        <a:p>
          <a:r>
            <a:rPr lang="th-TH" sz="1800" b="1">
              <a:solidFill>
                <a:sysClr val="windowText" lastClr="00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30. ครัวเรือนมีส่วนร่วมทำกิจกรรมสาธารณะ</a:t>
          </a:r>
        </a:p>
      </xdr:txBody>
    </xdr:sp>
    <xdr:clientData/>
  </xdr:twoCellAnchor>
  <xdr:twoCellAnchor>
    <xdr:from>
      <xdr:col>7</xdr:col>
      <xdr:colOff>201383</xdr:colOff>
      <xdr:row>95</xdr:row>
      <xdr:rowOff>303436</xdr:rowOff>
    </xdr:from>
    <xdr:to>
      <xdr:col>14</xdr:col>
      <xdr:colOff>57150</xdr:colOff>
      <xdr:row>102</xdr:row>
      <xdr:rowOff>12471</xdr:rowOff>
    </xdr:to>
    <xdr:sp macro="" textlink="">
      <xdr:nvSpPr>
        <xdr:cNvPr id="317" name="Rectangle 316"/>
        <xdr:cNvSpPr/>
      </xdr:nvSpPr>
      <xdr:spPr>
        <a:xfrm>
          <a:off x="3201758" y="37346161"/>
          <a:ext cx="2856142" cy="237603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th-TH" sz="2000" b="1">
              <a:solidFill>
                <a:srgbClr val="FF0000"/>
              </a:solidFill>
              <a:latin typeface="TH Chakra Petch" panose="02000506000000020004" pitchFamily="2" charset="-34"/>
              <a:cs typeface="TH Chakra Petch" panose="02000506000000020004" pitchFamily="2" charset="-34"/>
            </a:rPr>
            <a:t>14. การได้รับผลประโยชน์จากการมีสถานที่ท่องเที่ยว</a:t>
          </a:r>
        </a:p>
        <a:p>
          <a:endParaRPr lang="th-TH" sz="800" b="1">
            <a:solidFill>
              <a:srgbClr val="FF0000"/>
            </a:solidFill>
            <a:latin typeface="TH Chakra Petch" panose="02000506000000020004" pitchFamily="2" charset="-34"/>
            <a:cs typeface="TH Chakra Petch" panose="02000506000000020004" pitchFamily="2" charset="-34"/>
          </a:endParaRP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21. การมีส่วนร่วมของชุมชน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22. การรวมกลุ่มของชุมชน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24. การเรียนรู้โดยชุมชน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25. การได้รับความคุ้มครองทางสังคม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27. การใช้ประโยชน์จากที่ดิน</a:t>
          </a:r>
        </a:p>
        <a:p>
          <a:r>
            <a:rPr lang="th-TH" sz="2000" b="1">
              <a:latin typeface="TH Chakra Petch" panose="02000506000000020004" pitchFamily="2" charset="-34"/>
              <a:cs typeface="TH Chakra Petch" panose="02000506000000020004" pitchFamily="2" charset="-34"/>
            </a:rPr>
            <a:t>29.การปลูกป่าหรือไม้ยืนต้น</a:t>
          </a:r>
        </a:p>
      </xdr:txBody>
    </xdr:sp>
    <xdr:clientData/>
  </xdr:twoCellAnchor>
  <xdr:twoCellAnchor>
    <xdr:from>
      <xdr:col>14</xdr:col>
      <xdr:colOff>115659</xdr:colOff>
      <xdr:row>96</xdr:row>
      <xdr:rowOff>93886</xdr:rowOff>
    </xdr:from>
    <xdr:to>
      <xdr:col>20</xdr:col>
      <xdr:colOff>190501</xdr:colOff>
      <xdr:row>98</xdr:row>
      <xdr:rowOff>167430</xdr:rowOff>
    </xdr:to>
    <xdr:grpSp>
      <xdr:nvGrpSpPr>
        <xdr:cNvPr id="318" name="Group 317"/>
        <xdr:cNvGrpSpPr/>
      </xdr:nvGrpSpPr>
      <xdr:grpSpPr>
        <a:xfrm>
          <a:off x="6116409" y="37641436"/>
          <a:ext cx="2760892" cy="835544"/>
          <a:chOff x="8467385" y="3505463"/>
          <a:chExt cx="3419021" cy="835544"/>
        </a:xfrm>
      </xdr:grpSpPr>
      <xdr:sp macro="" textlink="">
        <xdr:nvSpPr>
          <xdr:cNvPr id="319" name="Rectangle 318">
            <a:extLst>
              <a:ext uri="{FF2B5EF4-FFF2-40B4-BE49-F238E27FC236}">
                <a16:creationId xmlns:a16="http://schemas.microsoft.com/office/drawing/2014/main" xmlns="" id="{8D0359B6-238F-4B5E-B1A4-229F370E96D7}"/>
              </a:ext>
            </a:extLst>
          </xdr:cNvPr>
          <xdr:cNvSpPr/>
        </xdr:nvSpPr>
        <xdr:spPr>
          <a:xfrm>
            <a:off x="8467385" y="3921907"/>
            <a:ext cx="3419021" cy="419100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กชช.2ค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(46.15%)</a:t>
            </a:r>
          </a:p>
        </xdr:txBody>
      </xdr:sp>
      <xdr:sp macro="" textlink="">
        <xdr:nvSpPr>
          <xdr:cNvPr id="320" name="Rectangle 319">
            <a:extLst>
              <a:ext uri="{FF2B5EF4-FFF2-40B4-BE49-F238E27FC236}">
                <a16:creationId xmlns:a16="http://schemas.microsoft.com/office/drawing/2014/main" xmlns="" id="{C14F284B-6377-4804-9C82-CA1083F54D5A}"/>
              </a:ext>
            </a:extLst>
          </xdr:cNvPr>
          <xdr:cNvSpPr/>
        </xdr:nvSpPr>
        <xdr:spPr>
          <a:xfrm>
            <a:off x="8467385" y="3505463"/>
            <a:ext cx="3419021" cy="41910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th-TH"/>
            </a:defPPr>
            <a:lvl1pPr marL="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จปฐ. </a:t>
            </a:r>
            <a:r>
              <a:rPr lang="en-US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(53.85%)</a:t>
            </a:r>
            <a:r>
              <a:rPr lang="th-TH" sz="2800">
                <a:solidFill>
                  <a:schemeClr val="bg1"/>
                </a:solidFill>
                <a:latin typeface="TH Chakra Petch" panose="02000506000000020004" pitchFamily="2" charset="-34"/>
                <a:cs typeface="TH Chakra Petch" panose="02000506000000020004" pitchFamily="2" charset="-34"/>
              </a:rPr>
              <a:t> </a:t>
            </a:r>
            <a:endParaRPr lang="en-US" sz="2800">
              <a:solidFill>
                <a:schemeClr val="bg1"/>
              </a:solidFill>
              <a:latin typeface="TH Chakra Petch" panose="02000506000000020004" pitchFamily="2" charset="-34"/>
              <a:cs typeface="TH Chakra Petch" panose="02000506000000020004" pitchFamily="2" charset="-34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61495" y="805783"/>
    <xdr:ext cx="8807577" cy="5382441"/>
    <xdr:graphicFrame macro="">
      <xdr:nvGraphicFramePr>
        <xdr:cNvPr id="2" name="แผนภูมิ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186269</xdr:colOff>
      <xdr:row>2</xdr:row>
      <xdr:rowOff>75581</xdr:rowOff>
    </xdr:from>
    <xdr:to>
      <xdr:col>21</xdr:col>
      <xdr:colOff>84668</xdr:colOff>
      <xdr:row>31</xdr:row>
      <xdr:rowOff>0</xdr:rowOff>
    </xdr:to>
    <xdr:graphicFrame macro="">
      <xdr:nvGraphicFramePr>
        <xdr:cNvPr id="2" name="แผนภูมิ 1" descr="หกดไพหดกไห" title="455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42333</xdr:colOff>
      <xdr:row>10</xdr:row>
      <xdr:rowOff>96066</xdr:rowOff>
    </xdr:from>
    <xdr:to>
      <xdr:col>4</xdr:col>
      <xdr:colOff>109681</xdr:colOff>
      <xdr:row>11</xdr:row>
      <xdr:rowOff>250745</xdr:rowOff>
    </xdr:to>
    <xdr:sp macro="" textlink="">
      <xdr:nvSpPr>
        <xdr:cNvPr id="16" name="Right Arrow 15"/>
        <xdr:cNvSpPr/>
      </xdr:nvSpPr>
      <xdr:spPr bwMode="auto">
        <a:xfrm>
          <a:off x="1295237" y="2719104"/>
          <a:ext cx="213886" cy="257256"/>
        </a:xfrm>
        <a:prstGeom prst="rightArrow">
          <a:avLst/>
        </a:prstGeom>
        <a:noFill/>
        <a:ln>
          <a:solidFill>
            <a:srgbClr val="FFCC00"/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66756</xdr:colOff>
      <xdr:row>11</xdr:row>
      <xdr:rowOff>21169</xdr:rowOff>
    </xdr:from>
    <xdr:to>
      <xdr:col>16</xdr:col>
      <xdr:colOff>280642</xdr:colOff>
      <xdr:row>12</xdr:row>
      <xdr:rowOff>21982</xdr:rowOff>
    </xdr:to>
    <xdr:sp macro="" textlink="">
      <xdr:nvSpPr>
        <xdr:cNvPr id="26" name="Right Arrow 25"/>
        <xdr:cNvSpPr/>
      </xdr:nvSpPr>
      <xdr:spPr bwMode="auto">
        <a:xfrm>
          <a:off x="6184737" y="2746784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52102</xdr:colOff>
      <xdr:row>15</xdr:row>
      <xdr:rowOff>87111</xdr:rowOff>
    </xdr:from>
    <xdr:to>
      <xdr:col>16</xdr:col>
      <xdr:colOff>265988</xdr:colOff>
      <xdr:row>16</xdr:row>
      <xdr:rowOff>241790</xdr:rowOff>
    </xdr:to>
    <xdr:sp macro="" textlink="">
      <xdr:nvSpPr>
        <xdr:cNvPr id="27" name="Right Arrow 26"/>
        <xdr:cNvSpPr/>
      </xdr:nvSpPr>
      <xdr:spPr bwMode="auto">
        <a:xfrm>
          <a:off x="6170083" y="3875130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44775</xdr:colOff>
      <xdr:row>21</xdr:row>
      <xdr:rowOff>28496</xdr:rowOff>
    </xdr:from>
    <xdr:to>
      <xdr:col>16</xdr:col>
      <xdr:colOff>258661</xdr:colOff>
      <xdr:row>22</xdr:row>
      <xdr:rowOff>29309</xdr:rowOff>
    </xdr:to>
    <xdr:sp macro="" textlink="">
      <xdr:nvSpPr>
        <xdr:cNvPr id="28" name="Right Arrow 27"/>
        <xdr:cNvSpPr/>
      </xdr:nvSpPr>
      <xdr:spPr bwMode="auto">
        <a:xfrm>
          <a:off x="6162756" y="5047438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16</xdr:col>
      <xdr:colOff>44775</xdr:colOff>
      <xdr:row>26</xdr:row>
      <xdr:rowOff>28496</xdr:rowOff>
    </xdr:from>
    <xdr:to>
      <xdr:col>16</xdr:col>
      <xdr:colOff>258661</xdr:colOff>
      <xdr:row>27</xdr:row>
      <xdr:rowOff>29309</xdr:rowOff>
    </xdr:to>
    <xdr:sp macro="" textlink="">
      <xdr:nvSpPr>
        <xdr:cNvPr id="29" name="Right Arrow 28"/>
        <xdr:cNvSpPr/>
      </xdr:nvSpPr>
      <xdr:spPr bwMode="auto">
        <a:xfrm>
          <a:off x="6162756" y="6175784"/>
          <a:ext cx="213886" cy="257256"/>
        </a:xfrm>
        <a:prstGeom prst="rightArrow">
          <a:avLst/>
        </a:prstGeom>
        <a:solidFill>
          <a:schemeClr val="bg1"/>
        </a:solidFill>
        <a:ln>
          <a:solidFill>
            <a:schemeClr val="accent3">
              <a:lumMod val="50000"/>
            </a:schemeClr>
          </a:solidFill>
          <a:headEnd type="none" w="med" len="med"/>
          <a:tailEnd type="none" w="med" len="med"/>
        </a:ln>
        <a:extLst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21981</xdr:colOff>
      <xdr:row>11</xdr:row>
      <xdr:rowOff>175847</xdr:rowOff>
    </xdr:from>
    <xdr:to>
      <xdr:col>11</xdr:col>
      <xdr:colOff>0</xdr:colOff>
      <xdr:row>11</xdr:row>
      <xdr:rowOff>175847</xdr:rowOff>
    </xdr:to>
    <xdr:cxnSp macro="">
      <xdr:nvCxnSpPr>
        <xdr:cNvPr id="5" name="Straight Arrow Connector 4"/>
        <xdr:cNvCxnSpPr/>
      </xdr:nvCxnSpPr>
      <xdr:spPr bwMode="auto">
        <a:xfrm>
          <a:off x="3773366" y="2901462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21981</xdr:colOff>
      <xdr:row>16</xdr:row>
      <xdr:rowOff>102578</xdr:rowOff>
    </xdr:from>
    <xdr:to>
      <xdr:col>11</xdr:col>
      <xdr:colOff>0</xdr:colOff>
      <xdr:row>16</xdr:row>
      <xdr:rowOff>102578</xdr:rowOff>
    </xdr:to>
    <xdr:cxnSp macro="">
      <xdr:nvCxnSpPr>
        <xdr:cNvPr id="30" name="Straight Arrow Connector 29"/>
        <xdr:cNvCxnSpPr/>
      </xdr:nvCxnSpPr>
      <xdr:spPr bwMode="auto">
        <a:xfrm>
          <a:off x="3773366" y="3993174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14655</xdr:colOff>
      <xdr:row>21</xdr:row>
      <xdr:rowOff>109905</xdr:rowOff>
    </xdr:from>
    <xdr:to>
      <xdr:col>10</xdr:col>
      <xdr:colOff>183174</xdr:colOff>
      <xdr:row>21</xdr:row>
      <xdr:rowOff>109905</xdr:rowOff>
    </xdr:to>
    <xdr:cxnSp macro="">
      <xdr:nvCxnSpPr>
        <xdr:cNvPr id="31" name="Straight Arrow Connector 30"/>
        <xdr:cNvCxnSpPr/>
      </xdr:nvCxnSpPr>
      <xdr:spPr bwMode="auto">
        <a:xfrm>
          <a:off x="3766040" y="5128847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14655</xdr:colOff>
      <xdr:row>26</xdr:row>
      <xdr:rowOff>117232</xdr:rowOff>
    </xdr:from>
    <xdr:to>
      <xdr:col>10</xdr:col>
      <xdr:colOff>183174</xdr:colOff>
      <xdr:row>26</xdr:row>
      <xdr:rowOff>117232</xdr:rowOff>
    </xdr:to>
    <xdr:cxnSp macro="">
      <xdr:nvCxnSpPr>
        <xdr:cNvPr id="32" name="Straight Arrow Connector 31"/>
        <xdr:cNvCxnSpPr/>
      </xdr:nvCxnSpPr>
      <xdr:spPr bwMode="auto">
        <a:xfrm>
          <a:off x="3766040" y="6264520"/>
          <a:ext cx="168519" cy="0"/>
        </a:xfrm>
        <a:prstGeom prst="straightConnector1">
          <a:avLst/>
        </a:prstGeom>
        <a:ln w="285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14655</xdr:colOff>
      <xdr:row>26</xdr:row>
      <xdr:rowOff>95252</xdr:rowOff>
    </xdr:from>
    <xdr:to>
      <xdr:col>21</xdr:col>
      <xdr:colOff>183174</xdr:colOff>
      <xdr:row>26</xdr:row>
      <xdr:rowOff>95252</xdr:rowOff>
    </xdr:to>
    <xdr:cxnSp macro="">
      <xdr:nvCxnSpPr>
        <xdr:cNvPr id="33" name="Straight Arrow Connector 32"/>
        <xdr:cNvCxnSpPr/>
      </xdr:nvCxnSpPr>
      <xdr:spPr bwMode="auto">
        <a:xfrm>
          <a:off x="8044963" y="6242540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7328</xdr:colOff>
      <xdr:row>21</xdr:row>
      <xdr:rowOff>80598</xdr:rowOff>
    </xdr:from>
    <xdr:to>
      <xdr:col>21</xdr:col>
      <xdr:colOff>175847</xdr:colOff>
      <xdr:row>21</xdr:row>
      <xdr:rowOff>80598</xdr:rowOff>
    </xdr:to>
    <xdr:cxnSp macro="">
      <xdr:nvCxnSpPr>
        <xdr:cNvPr id="34" name="Straight Arrow Connector 33"/>
        <xdr:cNvCxnSpPr/>
      </xdr:nvCxnSpPr>
      <xdr:spPr bwMode="auto">
        <a:xfrm>
          <a:off x="8037636" y="5099540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14655</xdr:colOff>
      <xdr:row>16</xdr:row>
      <xdr:rowOff>73271</xdr:rowOff>
    </xdr:from>
    <xdr:to>
      <xdr:col>21</xdr:col>
      <xdr:colOff>183174</xdr:colOff>
      <xdr:row>16</xdr:row>
      <xdr:rowOff>73271</xdr:rowOff>
    </xdr:to>
    <xdr:cxnSp macro="">
      <xdr:nvCxnSpPr>
        <xdr:cNvPr id="35" name="Straight Arrow Connector 34"/>
        <xdr:cNvCxnSpPr/>
      </xdr:nvCxnSpPr>
      <xdr:spPr bwMode="auto">
        <a:xfrm>
          <a:off x="8044963" y="3963867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14655</xdr:colOff>
      <xdr:row>11</xdr:row>
      <xdr:rowOff>73272</xdr:rowOff>
    </xdr:from>
    <xdr:to>
      <xdr:col>21</xdr:col>
      <xdr:colOff>183174</xdr:colOff>
      <xdr:row>11</xdr:row>
      <xdr:rowOff>73272</xdr:rowOff>
    </xdr:to>
    <xdr:cxnSp macro="">
      <xdr:nvCxnSpPr>
        <xdr:cNvPr id="36" name="Straight Arrow Connector 35"/>
        <xdr:cNvCxnSpPr/>
      </xdr:nvCxnSpPr>
      <xdr:spPr bwMode="auto">
        <a:xfrm>
          <a:off x="8044963" y="2798887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21982</xdr:colOff>
      <xdr:row>11</xdr:row>
      <xdr:rowOff>58618</xdr:rowOff>
    </xdr:from>
    <xdr:to>
      <xdr:col>27</xdr:col>
      <xdr:colOff>1</xdr:colOff>
      <xdr:row>11</xdr:row>
      <xdr:rowOff>58618</xdr:rowOff>
    </xdr:to>
    <xdr:cxnSp macro="">
      <xdr:nvCxnSpPr>
        <xdr:cNvPr id="39" name="Straight Arrow Connector 38"/>
        <xdr:cNvCxnSpPr/>
      </xdr:nvCxnSpPr>
      <xdr:spPr bwMode="auto">
        <a:xfrm>
          <a:off x="9869367" y="2784233"/>
          <a:ext cx="168519" cy="0"/>
        </a:xfrm>
        <a:prstGeom prst="straightConnector1">
          <a:avLst/>
        </a:prstGeom>
        <a:ln w="28575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arrow" w="med" len="med"/>
        </a:ln>
        <a:ex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0</xdr:row>
      <xdr:rowOff>9525</xdr:rowOff>
    </xdr:from>
    <xdr:to>
      <xdr:col>20</xdr:col>
      <xdr:colOff>447675</xdr:colOff>
      <xdr:row>30</xdr:row>
      <xdr:rowOff>180975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2975312</xdr:colOff>
      <xdr:row>0</xdr:row>
      <xdr:rowOff>36005</xdr:rowOff>
    </xdr:from>
    <xdr:to>
      <xdr:col>4</xdr:col>
      <xdr:colOff>514350</xdr:colOff>
      <xdr:row>3</xdr:row>
      <xdr:rowOff>257175</xdr:rowOff>
    </xdr:to>
    <xdr:pic>
      <xdr:nvPicPr>
        <xdr:cNvPr id="6" name="Picture 5" descr="Image result for contac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1237" y="36005"/>
          <a:ext cx="2149138" cy="125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104776</xdr:colOff>
      <xdr:row>2</xdr:row>
      <xdr:rowOff>381000</xdr:rowOff>
    </xdr:from>
    <xdr:to>
      <xdr:col>1</xdr:col>
      <xdr:colOff>838201</xdr:colOff>
      <xdr:row>4</xdr:row>
      <xdr:rowOff>314325</xdr:rowOff>
    </xdr:to>
    <xdr:pic>
      <xdr:nvPicPr>
        <xdr:cNvPr id="7" name="Picture 6" descr="Image result for admin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1019175"/>
          <a:ext cx="7334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1123950</xdr:colOff>
      <xdr:row>7</xdr:row>
      <xdr:rowOff>38101</xdr:rowOff>
    </xdr:from>
    <xdr:to>
      <xdr:col>2</xdr:col>
      <xdr:colOff>551918</xdr:colOff>
      <xdr:row>8</xdr:row>
      <xdr:rowOff>195836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2647951"/>
          <a:ext cx="561443" cy="5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7</xdr:row>
      <xdr:rowOff>47625</xdr:rowOff>
    </xdr:from>
    <xdr:to>
      <xdr:col>2</xdr:col>
      <xdr:colOff>1180568</xdr:colOff>
      <xdr:row>8</xdr:row>
      <xdr:rowOff>205360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2657475"/>
          <a:ext cx="561443" cy="557785"/>
        </a:xfrm>
        <a:prstGeom prst="rect">
          <a:avLst/>
        </a:prstGeom>
      </xdr:spPr>
    </xdr:pic>
    <xdr:clientData/>
  </xdr:twoCellAnchor>
  <xdr:twoCellAnchor editAs="oneCell">
    <xdr:from>
      <xdr:col>2</xdr:col>
      <xdr:colOff>1255939</xdr:colOff>
      <xdr:row>7</xdr:row>
      <xdr:rowOff>58512</xdr:rowOff>
    </xdr:from>
    <xdr:to>
      <xdr:col>2</xdr:col>
      <xdr:colOff>1817382</xdr:colOff>
      <xdr:row>8</xdr:row>
      <xdr:rowOff>216247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2681969"/>
          <a:ext cx="561443" cy="560507"/>
        </a:xfrm>
        <a:prstGeom prst="rect">
          <a:avLst/>
        </a:prstGeom>
      </xdr:spPr>
    </xdr:pic>
    <xdr:clientData/>
  </xdr:twoCellAnchor>
  <xdr:twoCellAnchor editAs="oneCell">
    <xdr:from>
      <xdr:col>2</xdr:col>
      <xdr:colOff>1928132</xdr:colOff>
      <xdr:row>7</xdr:row>
      <xdr:rowOff>61232</xdr:rowOff>
    </xdr:from>
    <xdr:to>
      <xdr:col>2</xdr:col>
      <xdr:colOff>2480736</xdr:colOff>
      <xdr:row>8</xdr:row>
      <xdr:rowOff>208299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418" y="2684689"/>
          <a:ext cx="552604" cy="549839"/>
        </a:xfrm>
        <a:prstGeom prst="rect">
          <a:avLst/>
        </a:prstGeom>
      </xdr:spPr>
    </xdr:pic>
    <xdr:clientData/>
  </xdr:twoCellAnchor>
  <xdr:twoCellAnchor editAs="oneCell">
    <xdr:from>
      <xdr:col>2</xdr:col>
      <xdr:colOff>2535011</xdr:colOff>
      <xdr:row>7</xdr:row>
      <xdr:rowOff>69397</xdr:rowOff>
    </xdr:from>
    <xdr:to>
      <xdr:col>2</xdr:col>
      <xdr:colOff>3096454</xdr:colOff>
      <xdr:row>8</xdr:row>
      <xdr:rowOff>227132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297" y="2692854"/>
          <a:ext cx="561443" cy="560507"/>
        </a:xfrm>
        <a:prstGeom prst="rect">
          <a:avLst/>
        </a:prstGeom>
      </xdr:spPr>
    </xdr:pic>
    <xdr:clientData/>
  </xdr:twoCellAnchor>
  <xdr:oneCellAnchor>
    <xdr:from>
      <xdr:col>2</xdr:col>
      <xdr:colOff>59871</xdr:colOff>
      <xdr:row>8</xdr:row>
      <xdr:rowOff>206828</xdr:rowOff>
    </xdr:from>
    <xdr:ext cx="476797" cy="327526"/>
    <xdr:sp macro="" textlink="">
      <xdr:nvSpPr>
        <xdr:cNvPr id="9" name="TextBox 8"/>
        <xdr:cNvSpPr txBox="1"/>
      </xdr:nvSpPr>
      <xdr:spPr>
        <a:xfrm>
          <a:off x="1749523" y="3213415"/>
          <a:ext cx="476797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อาชีพ</a:t>
          </a:r>
        </a:p>
      </xdr:txBody>
    </xdr:sp>
    <xdr:clientData/>
  </xdr:oneCellAnchor>
  <xdr:oneCellAnchor>
    <xdr:from>
      <xdr:col>2</xdr:col>
      <xdr:colOff>589484</xdr:colOff>
      <xdr:row>8</xdr:row>
      <xdr:rowOff>198546</xdr:rowOff>
    </xdr:from>
    <xdr:ext cx="642612" cy="327526"/>
    <xdr:sp macro="" textlink="">
      <xdr:nvSpPr>
        <xdr:cNvPr id="10" name="TextBox 9"/>
        <xdr:cNvSpPr txBox="1"/>
      </xdr:nvSpPr>
      <xdr:spPr>
        <a:xfrm>
          <a:off x="2279136" y="3205133"/>
          <a:ext cx="64261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008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ทุนชุมชน</a:t>
          </a:r>
        </a:p>
      </xdr:txBody>
    </xdr:sp>
    <xdr:clientData/>
  </xdr:oneCellAnchor>
  <xdr:oneCellAnchor>
    <xdr:from>
      <xdr:col>2</xdr:col>
      <xdr:colOff>1215650</xdr:colOff>
      <xdr:row>8</xdr:row>
      <xdr:rowOff>192865</xdr:rowOff>
    </xdr:from>
    <xdr:ext cx="695575" cy="327526"/>
    <xdr:sp macro="" textlink="">
      <xdr:nvSpPr>
        <xdr:cNvPr id="11" name="TextBox 10"/>
        <xdr:cNvSpPr txBox="1"/>
      </xdr:nvSpPr>
      <xdr:spPr>
        <a:xfrm>
          <a:off x="2905302" y="3199452"/>
          <a:ext cx="695575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CC00FF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ความเสี่ยง</a:t>
          </a:r>
        </a:p>
      </xdr:txBody>
    </xdr:sp>
    <xdr:clientData/>
  </xdr:oneCellAnchor>
  <xdr:oneCellAnchor>
    <xdr:from>
      <xdr:col>2</xdr:col>
      <xdr:colOff>1953038</xdr:colOff>
      <xdr:row>8</xdr:row>
      <xdr:rowOff>203988</xdr:rowOff>
    </xdr:from>
    <xdr:ext cx="532262" cy="327526"/>
    <xdr:sp macro="" textlink="">
      <xdr:nvSpPr>
        <xdr:cNvPr id="12" name="TextBox 11"/>
        <xdr:cNvSpPr txBox="1"/>
      </xdr:nvSpPr>
      <xdr:spPr>
        <a:xfrm>
          <a:off x="3642690" y="3210575"/>
          <a:ext cx="532262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chemeClr val="accent6">
                  <a:lumMod val="7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ยากจน</a:t>
          </a:r>
        </a:p>
      </xdr:txBody>
    </xdr:sp>
    <xdr:clientData/>
  </xdr:oneCellAnchor>
  <xdr:oneCellAnchor>
    <xdr:from>
      <xdr:col>2</xdr:col>
      <xdr:colOff>2505844</xdr:colOff>
      <xdr:row>8</xdr:row>
      <xdr:rowOff>209432</xdr:rowOff>
    </xdr:from>
    <xdr:ext cx="706604" cy="327526"/>
    <xdr:sp macro="" textlink="">
      <xdr:nvSpPr>
        <xdr:cNvPr id="13" name="TextBox 12"/>
        <xdr:cNvSpPr txBox="1"/>
      </xdr:nvSpPr>
      <xdr:spPr>
        <a:xfrm>
          <a:off x="4195496" y="3216019"/>
          <a:ext cx="706604" cy="327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การจัดการ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U163"/>
  <sheetViews>
    <sheetView view="pageBreakPreview" topLeftCell="A64" zoomScaleNormal="100" zoomScaleSheetLayoutView="100" workbookViewId="0">
      <selection activeCell="Z45" sqref="Z45"/>
    </sheetView>
  </sheetViews>
  <sheetFormatPr defaultColWidth="6.42578125" defaultRowHeight="30"/>
  <cols>
    <col min="1" max="14" width="6.42578125" style="245"/>
    <col min="15" max="15" width="8.42578125" style="245" customWidth="1"/>
    <col min="16" max="16" width="6.42578125" style="245"/>
    <col min="17" max="18" width="6.28515625" style="245" customWidth="1"/>
    <col min="19" max="21" width="6.42578125" style="246"/>
    <col min="22" max="16384" width="6.42578125" style="245"/>
  </cols>
  <sheetData>
    <row r="1" spans="1:21" ht="42" customHeight="1">
      <c r="A1" s="521" t="s">
        <v>223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</row>
    <row r="2" spans="1:21" s="405" customFormat="1" ht="26.25" customHeight="1">
      <c r="A2" s="402" t="s">
        <v>32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4"/>
      <c r="T2" s="404"/>
      <c r="U2" s="404"/>
    </row>
    <row r="3" spans="1:21" s="398" customFormat="1" ht="109.5" customHeight="1">
      <c r="A3" s="525" t="s">
        <v>355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</row>
    <row r="4" spans="1:21" s="405" customFormat="1" ht="24" customHeight="1">
      <c r="A4" s="406" t="s">
        <v>362</v>
      </c>
      <c r="B4" s="407"/>
      <c r="C4" s="407"/>
      <c r="D4" s="407"/>
      <c r="E4" s="407"/>
      <c r="F4" s="407"/>
      <c r="G4" s="408"/>
      <c r="H4" s="408"/>
      <c r="I4" s="408"/>
      <c r="J4" s="408"/>
      <c r="K4" s="408"/>
      <c r="L4" s="409"/>
      <c r="M4" s="409"/>
      <c r="N4" s="409"/>
      <c r="O4" s="409"/>
      <c r="P4" s="404"/>
      <c r="Q4" s="404"/>
      <c r="R4" s="404"/>
      <c r="S4" s="404"/>
      <c r="T4" s="404"/>
      <c r="U4" s="404"/>
    </row>
    <row r="5" spans="1:21" ht="111" customHeight="1">
      <c r="A5" s="524" t="s">
        <v>367</v>
      </c>
      <c r="B5" s="524"/>
      <c r="C5" s="524"/>
      <c r="D5" s="524"/>
      <c r="E5" s="524"/>
      <c r="F5" s="524"/>
      <c r="G5" s="524"/>
      <c r="H5" s="524"/>
      <c r="I5" s="524"/>
      <c r="J5" s="524"/>
      <c r="K5" s="524"/>
      <c r="L5" s="524"/>
      <c r="M5" s="524"/>
      <c r="N5" s="524"/>
      <c r="O5" s="524"/>
      <c r="P5" s="524"/>
      <c r="Q5" s="524"/>
      <c r="R5" s="524"/>
      <c r="S5" s="524"/>
      <c r="T5" s="524"/>
      <c r="U5" s="524"/>
    </row>
    <row r="6" spans="1:21" s="405" customFormat="1" ht="27.75" customHeight="1">
      <c r="A6" s="410" t="s">
        <v>268</v>
      </c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04"/>
      <c r="M6" s="404"/>
      <c r="N6" s="404"/>
      <c r="O6" s="404"/>
      <c r="P6" s="404"/>
      <c r="Q6" s="404"/>
      <c r="R6" s="404"/>
      <c r="S6" s="404"/>
      <c r="T6" s="404"/>
      <c r="U6" s="404"/>
    </row>
    <row r="7" spans="1:21" s="398" customFormat="1" ht="20.25">
      <c r="A7" s="396" t="s">
        <v>356</v>
      </c>
      <c r="B7" s="397"/>
      <c r="C7" s="397"/>
      <c r="D7" s="397"/>
      <c r="E7" s="397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</row>
    <row r="8" spans="1:21" s="398" customFormat="1" ht="20.25">
      <c r="A8" s="397"/>
      <c r="B8" s="396" t="s">
        <v>357</v>
      </c>
      <c r="C8" s="399"/>
      <c r="D8" s="399"/>
      <c r="E8" s="399"/>
      <c r="F8" s="399"/>
      <c r="G8" s="399"/>
      <c r="H8" s="399"/>
      <c r="I8" s="399"/>
      <c r="J8" s="399"/>
      <c r="K8" s="399"/>
      <c r="L8" s="397"/>
      <c r="M8" s="397"/>
      <c r="N8" s="397"/>
      <c r="O8" s="397"/>
      <c r="P8" s="397"/>
      <c r="Q8" s="397"/>
      <c r="R8" s="397"/>
      <c r="S8" s="397"/>
      <c r="T8" s="397"/>
      <c r="U8" s="397"/>
    </row>
    <row r="9" spans="1:21" s="398" customFormat="1" ht="20.25">
      <c r="A9" s="397"/>
      <c r="B9" s="400" t="s">
        <v>358</v>
      </c>
      <c r="C9" s="400"/>
      <c r="D9" s="400"/>
      <c r="E9" s="400"/>
      <c r="F9" s="400"/>
      <c r="G9" s="400"/>
      <c r="H9" s="400"/>
      <c r="I9" s="400"/>
      <c r="J9" s="400"/>
      <c r="K9" s="399"/>
      <c r="L9" s="397"/>
      <c r="M9" s="397"/>
      <c r="N9" s="397"/>
      <c r="O9" s="397"/>
      <c r="P9" s="397"/>
      <c r="Q9" s="397"/>
      <c r="R9" s="397"/>
      <c r="S9" s="397"/>
      <c r="T9" s="397"/>
      <c r="U9" s="397"/>
    </row>
    <row r="10" spans="1:21" s="398" customFormat="1" ht="20.25" customHeight="1">
      <c r="A10" s="397"/>
      <c r="B10" s="396" t="s">
        <v>359</v>
      </c>
      <c r="C10" s="399"/>
      <c r="D10" s="399"/>
      <c r="E10" s="399"/>
      <c r="F10" s="399"/>
      <c r="G10" s="399"/>
      <c r="H10" s="399"/>
      <c r="I10" s="399"/>
      <c r="J10" s="399"/>
      <c r="K10" s="399"/>
      <c r="L10" s="397"/>
      <c r="M10" s="397"/>
      <c r="N10" s="397"/>
      <c r="O10" s="397"/>
      <c r="P10" s="397"/>
      <c r="Q10" s="397"/>
      <c r="R10" s="397"/>
      <c r="S10" s="397"/>
      <c r="T10" s="397"/>
      <c r="U10" s="397"/>
    </row>
    <row r="11" spans="1:21" s="398" customFormat="1" ht="20.25">
      <c r="A11" s="400" t="s">
        <v>360</v>
      </c>
      <c r="B11" s="400"/>
      <c r="C11" s="400"/>
      <c r="D11" s="400"/>
      <c r="E11" s="400"/>
      <c r="F11" s="400"/>
      <c r="G11" s="400"/>
      <c r="H11" s="400"/>
      <c r="I11" s="400"/>
      <c r="J11" s="400"/>
      <c r="K11" s="400"/>
      <c r="L11" s="397"/>
      <c r="M11" s="397"/>
      <c r="N11" s="397"/>
      <c r="O11" s="397"/>
      <c r="P11" s="397"/>
      <c r="Q11" s="397"/>
      <c r="R11" s="397"/>
      <c r="S11" s="397"/>
      <c r="T11" s="397"/>
      <c r="U11" s="397"/>
    </row>
    <row r="12" spans="1:21" s="398" customFormat="1" ht="20.25">
      <c r="A12" s="400" t="s">
        <v>361</v>
      </c>
      <c r="B12" s="400"/>
      <c r="C12" s="400"/>
      <c r="D12" s="400"/>
      <c r="E12" s="400"/>
      <c r="F12" s="400"/>
      <c r="G12" s="400"/>
      <c r="H12" s="400"/>
      <c r="I12" s="400"/>
      <c r="J12" s="400"/>
      <c r="K12" s="400"/>
      <c r="L12" s="397"/>
      <c r="M12" s="397"/>
      <c r="N12" s="397"/>
      <c r="O12" s="397"/>
      <c r="P12" s="397"/>
      <c r="Q12" s="397"/>
      <c r="R12" s="397"/>
      <c r="S12" s="397"/>
      <c r="T12" s="397"/>
      <c r="U12" s="397"/>
    </row>
    <row r="13" spans="1:21" s="398" customFormat="1" ht="20.25">
      <c r="A13" s="401" t="s">
        <v>364</v>
      </c>
      <c r="B13" s="400"/>
      <c r="C13" s="400"/>
      <c r="D13" s="400"/>
      <c r="E13" s="400"/>
      <c r="F13" s="400"/>
      <c r="G13" s="400"/>
      <c r="H13" s="400"/>
      <c r="I13" s="400"/>
      <c r="J13" s="400"/>
      <c r="K13" s="400"/>
      <c r="L13" s="397"/>
      <c r="M13" s="397"/>
      <c r="N13" s="397"/>
      <c r="O13" s="397"/>
      <c r="P13" s="397"/>
      <c r="Q13" s="397"/>
      <c r="R13" s="397"/>
      <c r="S13" s="397"/>
      <c r="T13" s="397"/>
      <c r="U13" s="397"/>
    </row>
    <row r="14" spans="1:21" s="398" customFormat="1" ht="21">
      <c r="A14" s="395" t="s">
        <v>368</v>
      </c>
      <c r="B14" s="400"/>
      <c r="C14" s="400"/>
      <c r="D14" s="400"/>
      <c r="E14" s="400"/>
      <c r="F14" s="400"/>
      <c r="G14" s="400"/>
      <c r="H14" s="400"/>
      <c r="I14" s="400"/>
      <c r="J14" s="400"/>
      <c r="K14" s="400"/>
      <c r="L14" s="397"/>
      <c r="M14" s="397"/>
      <c r="N14" s="397"/>
      <c r="O14" s="397"/>
      <c r="P14" s="397"/>
      <c r="Q14" s="397"/>
      <c r="R14" s="397"/>
      <c r="S14" s="397"/>
      <c r="T14" s="397"/>
      <c r="U14" s="397"/>
    </row>
    <row r="15" spans="1:21" s="249" customFormat="1" ht="8.25" customHeight="1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7"/>
      <c r="M15" s="247"/>
      <c r="N15" s="247"/>
      <c r="O15" s="247"/>
      <c r="P15" s="247"/>
      <c r="Q15" s="247"/>
      <c r="R15" s="247"/>
      <c r="S15" s="247"/>
      <c r="T15" s="247"/>
      <c r="U15" s="247"/>
    </row>
    <row r="16" spans="1:21" ht="45" customHeight="1">
      <c r="A16" s="526" t="s">
        <v>267</v>
      </c>
      <c r="B16" s="526"/>
      <c r="C16" s="526"/>
      <c r="D16" s="526"/>
      <c r="E16" s="526"/>
      <c r="F16" s="526"/>
      <c r="G16" s="526"/>
      <c r="H16" s="526"/>
      <c r="I16" s="526"/>
      <c r="J16" s="526"/>
      <c r="K16" s="526"/>
      <c r="L16" s="526"/>
      <c r="M16" s="526"/>
      <c r="N16" s="526"/>
      <c r="O16" s="526"/>
      <c r="P16" s="526"/>
      <c r="Q16" s="526"/>
      <c r="R16" s="526"/>
      <c r="S16" s="526"/>
      <c r="T16" s="526"/>
      <c r="U16" s="526"/>
    </row>
    <row r="17" spans="1:21" s="246" customFormat="1">
      <c r="A17" s="522" t="s">
        <v>266</v>
      </c>
      <c r="B17" s="523"/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Q17" s="523"/>
      <c r="R17" s="523"/>
      <c r="S17" s="523"/>
      <c r="T17" s="523"/>
      <c r="U17" s="523"/>
    </row>
    <row r="18" spans="1:21" s="246" customFormat="1">
      <c r="A18" s="523"/>
      <c r="B18" s="523"/>
      <c r="C18" s="523"/>
      <c r="D18" s="523"/>
      <c r="E18" s="523"/>
      <c r="F18" s="523"/>
      <c r="G18" s="523"/>
      <c r="H18" s="523"/>
      <c r="I18" s="523"/>
      <c r="J18" s="523"/>
      <c r="K18" s="523"/>
      <c r="L18" s="523"/>
      <c r="M18" s="523"/>
      <c r="N18" s="523"/>
      <c r="O18" s="523"/>
      <c r="P18" s="523"/>
      <c r="Q18" s="523"/>
      <c r="R18" s="523"/>
      <c r="S18" s="523"/>
      <c r="T18" s="523"/>
      <c r="U18" s="523"/>
    </row>
    <row r="19" spans="1:21" s="246" customFormat="1"/>
    <row r="20" spans="1:21" s="246" customFormat="1"/>
    <row r="21" spans="1:21" s="246" customFormat="1"/>
    <row r="22" spans="1:21" s="246" customFormat="1"/>
    <row r="23" spans="1:21" s="246" customFormat="1"/>
    <row r="24" spans="1:21" s="246" customFormat="1"/>
    <row r="25" spans="1:21" s="246" customFormat="1"/>
    <row r="26" spans="1:21" s="246" customFormat="1"/>
    <row r="27" spans="1:21" s="246" customFormat="1"/>
    <row r="28" spans="1:21" s="246" customFormat="1"/>
    <row r="29" spans="1:21" s="246" customFormat="1"/>
    <row r="30" spans="1:21" s="246" customFormat="1"/>
    <row r="31" spans="1:21" s="246" customFormat="1"/>
    <row r="32" spans="1:21" s="246" customFormat="1"/>
    <row r="33" spans="1:21" s="246" customFormat="1"/>
    <row r="34" spans="1:21" s="246" customFormat="1"/>
    <row r="35" spans="1:21" s="246" customFormat="1">
      <c r="A35" s="522" t="s">
        <v>266</v>
      </c>
      <c r="B35" s="523"/>
      <c r="C35" s="523"/>
      <c r="D35" s="523"/>
      <c r="E35" s="523"/>
      <c r="F35" s="523"/>
      <c r="G35" s="523"/>
      <c r="H35" s="523"/>
      <c r="I35" s="523"/>
      <c r="J35" s="523"/>
      <c r="K35" s="523"/>
      <c r="L35" s="523"/>
      <c r="M35" s="523"/>
      <c r="N35" s="523"/>
      <c r="O35" s="523"/>
      <c r="P35" s="523"/>
      <c r="Q35" s="523"/>
      <c r="R35" s="523"/>
      <c r="S35" s="523"/>
      <c r="T35" s="523"/>
      <c r="U35" s="523"/>
    </row>
    <row r="36" spans="1:21" s="246" customFormat="1">
      <c r="A36" s="523"/>
      <c r="B36" s="523"/>
      <c r="C36" s="523"/>
      <c r="D36" s="523"/>
      <c r="E36" s="523"/>
      <c r="F36" s="523"/>
      <c r="G36" s="523"/>
      <c r="H36" s="523"/>
      <c r="I36" s="523"/>
      <c r="J36" s="523"/>
      <c r="K36" s="523"/>
      <c r="L36" s="523"/>
      <c r="M36" s="523"/>
      <c r="N36" s="523"/>
      <c r="O36" s="523"/>
      <c r="P36" s="523"/>
      <c r="Q36" s="523"/>
      <c r="R36" s="523"/>
      <c r="S36" s="523"/>
      <c r="T36" s="523"/>
      <c r="U36" s="523"/>
    </row>
    <row r="37" spans="1:21" s="246" customFormat="1"/>
    <row r="38" spans="1:21" s="246" customFormat="1"/>
    <row r="39" spans="1:21" s="246" customFormat="1"/>
    <row r="40" spans="1:21" s="246" customFormat="1"/>
    <row r="41" spans="1:21" s="246" customFormat="1"/>
    <row r="42" spans="1:21" s="246" customFormat="1"/>
    <row r="43" spans="1:21" s="246" customFormat="1"/>
    <row r="44" spans="1:21" s="246" customFormat="1"/>
    <row r="45" spans="1:21" s="246" customFormat="1"/>
    <row r="46" spans="1:21" s="246" customFormat="1"/>
    <row r="47" spans="1:21" s="246" customFormat="1"/>
    <row r="48" spans="1:21" s="246" customFormat="1"/>
    <row r="49" spans="1:21" s="246" customFormat="1"/>
    <row r="50" spans="1:21" s="246" customFormat="1"/>
    <row r="51" spans="1:21" s="246" customFormat="1"/>
    <row r="52" spans="1:21" s="246" customFormat="1"/>
    <row r="53" spans="1:21" s="246" customFormat="1">
      <c r="A53" s="522" t="s">
        <v>266</v>
      </c>
      <c r="B53" s="523"/>
      <c r="C53" s="523"/>
      <c r="D53" s="523"/>
      <c r="E53" s="523"/>
      <c r="F53" s="523"/>
      <c r="G53" s="523"/>
      <c r="H53" s="523"/>
      <c r="I53" s="523"/>
      <c r="J53" s="523"/>
      <c r="K53" s="523"/>
      <c r="L53" s="523"/>
      <c r="M53" s="523"/>
      <c r="N53" s="523"/>
      <c r="O53" s="523"/>
      <c r="P53" s="523"/>
      <c r="Q53" s="523"/>
      <c r="R53" s="523"/>
      <c r="S53" s="523"/>
      <c r="T53" s="523"/>
      <c r="U53" s="523"/>
    </row>
    <row r="54" spans="1:21" s="246" customFormat="1">
      <c r="A54" s="523"/>
      <c r="B54" s="523"/>
      <c r="C54" s="523"/>
      <c r="D54" s="523"/>
      <c r="E54" s="523"/>
      <c r="F54" s="523"/>
      <c r="G54" s="523"/>
      <c r="H54" s="523"/>
      <c r="I54" s="523"/>
      <c r="J54" s="523"/>
      <c r="K54" s="523"/>
      <c r="L54" s="523"/>
      <c r="M54" s="523"/>
      <c r="N54" s="523"/>
      <c r="O54" s="523"/>
      <c r="P54" s="523"/>
      <c r="Q54" s="523"/>
      <c r="R54" s="523"/>
      <c r="S54" s="523"/>
      <c r="T54" s="523"/>
      <c r="U54" s="523"/>
    </row>
    <row r="55" spans="1:21" s="246" customFormat="1"/>
    <row r="56" spans="1:21" s="246" customFormat="1"/>
    <row r="57" spans="1:21" s="246" customFormat="1"/>
    <row r="58" spans="1:21" s="246" customFormat="1"/>
    <row r="59" spans="1:21" s="246" customFormat="1"/>
    <row r="60" spans="1:21" s="246" customFormat="1"/>
    <row r="61" spans="1:21" s="246" customFormat="1"/>
    <row r="62" spans="1:21" s="246" customFormat="1"/>
    <row r="63" spans="1:21" s="246" customFormat="1"/>
    <row r="64" spans="1:21" s="246" customFormat="1"/>
    <row r="65" spans="1:21" s="246" customFormat="1"/>
    <row r="66" spans="1:21" s="246" customFormat="1"/>
    <row r="67" spans="1:21" s="246" customFormat="1"/>
    <row r="68" spans="1:21" s="246" customFormat="1"/>
    <row r="69" spans="1:21" s="246" customFormat="1"/>
    <row r="70" spans="1:21" s="246" customFormat="1"/>
    <row r="71" spans="1:21" s="246" customFormat="1">
      <c r="A71" s="522" t="s">
        <v>266</v>
      </c>
      <c r="B71" s="523"/>
      <c r="C71" s="523"/>
      <c r="D71" s="523"/>
      <c r="E71" s="523"/>
      <c r="F71" s="523"/>
      <c r="G71" s="523"/>
      <c r="H71" s="523"/>
      <c r="I71" s="523"/>
      <c r="J71" s="523"/>
      <c r="K71" s="523"/>
      <c r="L71" s="523"/>
      <c r="M71" s="523"/>
      <c r="N71" s="523"/>
      <c r="O71" s="523"/>
      <c r="P71" s="523"/>
      <c r="Q71" s="523"/>
      <c r="R71" s="523"/>
      <c r="S71" s="523"/>
      <c r="T71" s="523"/>
      <c r="U71" s="523"/>
    </row>
    <row r="72" spans="1:21" s="246" customFormat="1">
      <c r="A72" s="523"/>
      <c r="B72" s="523"/>
      <c r="C72" s="523"/>
      <c r="D72" s="523"/>
      <c r="E72" s="523"/>
      <c r="F72" s="523"/>
      <c r="G72" s="523"/>
      <c r="H72" s="523"/>
      <c r="I72" s="523"/>
      <c r="J72" s="523"/>
      <c r="K72" s="523"/>
      <c r="L72" s="523"/>
      <c r="M72" s="523"/>
      <c r="N72" s="523"/>
      <c r="O72" s="523"/>
      <c r="P72" s="523"/>
      <c r="Q72" s="523"/>
      <c r="R72" s="523"/>
      <c r="S72" s="523"/>
      <c r="T72" s="523"/>
      <c r="U72" s="523"/>
    </row>
    <row r="73" spans="1:21" s="246" customFormat="1"/>
    <row r="74" spans="1:21" s="246" customFormat="1"/>
    <row r="75" spans="1:21" s="246" customFormat="1"/>
    <row r="76" spans="1:21" s="246" customFormat="1"/>
    <row r="77" spans="1:21" s="246" customFormat="1"/>
    <row r="78" spans="1:21" s="246" customFormat="1"/>
    <row r="79" spans="1:21" s="246" customFormat="1"/>
    <row r="80" spans="1:21" s="246" customFormat="1"/>
    <row r="81" spans="1:21" s="246" customFormat="1"/>
    <row r="82" spans="1:21" s="246" customFormat="1"/>
    <row r="83" spans="1:21" s="246" customFormat="1"/>
    <row r="84" spans="1:21" s="246" customFormat="1"/>
    <row r="85" spans="1:21" s="246" customFormat="1"/>
    <row r="86" spans="1:21" s="246" customFormat="1"/>
    <row r="87" spans="1:21" s="246" customFormat="1"/>
    <row r="88" spans="1:21" s="246" customFormat="1"/>
    <row r="89" spans="1:21" s="246" customFormat="1">
      <c r="A89" s="522" t="s">
        <v>266</v>
      </c>
      <c r="B89" s="523"/>
      <c r="C89" s="523"/>
      <c r="D89" s="523"/>
      <c r="E89" s="523"/>
      <c r="F89" s="523"/>
      <c r="G89" s="523"/>
      <c r="H89" s="523"/>
      <c r="I89" s="523"/>
      <c r="J89" s="523"/>
      <c r="K89" s="523"/>
      <c r="L89" s="523"/>
      <c r="M89" s="523"/>
      <c r="N89" s="523"/>
      <c r="O89" s="523"/>
      <c r="P89" s="523"/>
      <c r="Q89" s="523"/>
      <c r="R89" s="523"/>
      <c r="S89" s="523"/>
      <c r="T89" s="523"/>
      <c r="U89" s="523"/>
    </row>
    <row r="90" spans="1:21" s="246" customFormat="1">
      <c r="A90" s="523"/>
      <c r="B90" s="523"/>
      <c r="C90" s="523"/>
      <c r="D90" s="523"/>
      <c r="E90" s="523"/>
      <c r="F90" s="523"/>
      <c r="G90" s="523"/>
      <c r="H90" s="523"/>
      <c r="I90" s="523"/>
      <c r="J90" s="523"/>
      <c r="K90" s="523"/>
      <c r="L90" s="523"/>
      <c r="M90" s="523"/>
      <c r="N90" s="523"/>
      <c r="O90" s="523"/>
      <c r="P90" s="523"/>
      <c r="Q90" s="523"/>
      <c r="R90" s="523"/>
      <c r="S90" s="523"/>
      <c r="T90" s="523"/>
      <c r="U90" s="523"/>
    </row>
    <row r="91" spans="1:21" s="246" customFormat="1"/>
    <row r="92" spans="1:21" s="246" customFormat="1"/>
    <row r="93" spans="1:21" s="246" customFormat="1"/>
    <row r="94" spans="1:21" s="246" customFormat="1"/>
    <row r="95" spans="1:21" s="246" customFormat="1"/>
    <row r="96" spans="1:21" s="246" customFormat="1"/>
    <row r="97" s="246" customFormat="1"/>
    <row r="98" s="246" customFormat="1"/>
    <row r="99" s="246" customFormat="1"/>
    <row r="100" s="246" customFormat="1"/>
    <row r="101" s="246" customFormat="1"/>
    <row r="102" s="246" customFormat="1"/>
    <row r="103" s="246" customFormat="1"/>
    <row r="104" s="246" customFormat="1"/>
    <row r="105" s="246" customFormat="1"/>
    <row r="106" s="246" customFormat="1"/>
    <row r="107" s="246" customFormat="1"/>
    <row r="108" s="246" customFormat="1"/>
    <row r="109" s="246" customFormat="1"/>
    <row r="110" s="246" customFormat="1"/>
    <row r="111" s="246" customFormat="1"/>
    <row r="112" s="246" customFormat="1"/>
    <row r="113" s="246" customFormat="1"/>
    <row r="114" s="246" customFormat="1"/>
    <row r="115" s="246" customFormat="1"/>
    <row r="116" s="246" customFormat="1"/>
    <row r="117" s="246" customFormat="1"/>
    <row r="118" s="246" customFormat="1"/>
    <row r="119" s="246" customFormat="1"/>
    <row r="120" s="246" customFormat="1"/>
    <row r="121" s="246" customFormat="1"/>
    <row r="122" s="246" customFormat="1"/>
    <row r="123" s="246" customFormat="1"/>
    <row r="124" s="246" customFormat="1"/>
    <row r="125" s="246" customFormat="1"/>
    <row r="126" s="246" customFormat="1"/>
    <row r="127" s="246" customFormat="1"/>
    <row r="128" s="246" customFormat="1"/>
    <row r="129" s="246" customFormat="1"/>
    <row r="130" s="246" customFormat="1"/>
    <row r="131" s="246" customFormat="1"/>
    <row r="132" s="246" customFormat="1"/>
    <row r="133" s="246" customFormat="1"/>
    <row r="134" s="246" customFormat="1"/>
    <row r="135" s="246" customFormat="1"/>
    <row r="136" s="246" customFormat="1"/>
    <row r="137" s="246" customFormat="1"/>
    <row r="138" s="246" customFormat="1"/>
    <row r="139" s="246" customFormat="1"/>
    <row r="140" s="246" customFormat="1"/>
    <row r="141" s="246" customFormat="1"/>
    <row r="142" s="246" customFormat="1"/>
    <row r="143" s="246" customFormat="1"/>
    <row r="144" s="246" customFormat="1"/>
    <row r="145" s="246" customFormat="1"/>
    <row r="146" s="246" customFormat="1"/>
    <row r="147" s="246" customFormat="1"/>
    <row r="148" s="246" customFormat="1"/>
    <row r="149" s="246" customFormat="1"/>
    <row r="150" s="246" customFormat="1"/>
    <row r="151" s="246" customFormat="1"/>
    <row r="152" s="246" customFormat="1"/>
    <row r="153" s="246" customFormat="1"/>
    <row r="154" s="246" customFormat="1"/>
    <row r="155" s="246" customFormat="1"/>
    <row r="156" s="246" customFormat="1"/>
    <row r="157" s="246" customFormat="1"/>
    <row r="158" s="246" customFormat="1"/>
    <row r="159" s="246" customFormat="1"/>
    <row r="160" s="246" customFormat="1"/>
    <row r="161" s="246" customFormat="1"/>
    <row r="162" s="246" customFormat="1"/>
    <row r="163" s="246" customFormat="1"/>
  </sheetData>
  <mergeCells count="9">
    <mergeCell ref="A1:U1"/>
    <mergeCell ref="A35:U36"/>
    <mergeCell ref="A53:U54"/>
    <mergeCell ref="A71:U72"/>
    <mergeCell ref="A89:U90"/>
    <mergeCell ref="A5:U5"/>
    <mergeCell ref="A3:U3"/>
    <mergeCell ref="A16:U16"/>
    <mergeCell ref="A17:U18"/>
  </mergeCells>
  <printOptions horizontalCentered="1"/>
  <pageMargins left="0.5" right="0.5" top="0.5" bottom="0.5" header="0.3" footer="0.3"/>
  <pageSetup paperSize="9" scale="91" orientation="landscape" horizontalDpi="200" verticalDpi="200" r:id="rId1"/>
  <headerFooter>
    <oddFooter>&amp;CCommunity Information Radar Analysis: CIA 2020
&amp;R&amp;"Calibri Light (Headings),Regular" &amp;P/&amp;N</oddFooter>
  </headerFooter>
  <rowBreaks count="5" manualBreakCount="5">
    <brk id="16" max="29" man="1"/>
    <brk id="34" max="20" man="1"/>
    <brk id="52" max="20" man="1"/>
    <brk id="70" max="20" man="1"/>
    <brk id="88" max="2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-0.499984740745262"/>
  </sheetPr>
  <dimension ref="A1:J12"/>
  <sheetViews>
    <sheetView topLeftCell="B4" zoomScale="115" zoomScaleNormal="115" zoomScaleSheetLayoutView="90" workbookViewId="0">
      <selection activeCell="I5" sqref="I5"/>
    </sheetView>
  </sheetViews>
  <sheetFormatPr defaultColWidth="11.42578125" defaultRowHeight="12.75"/>
  <cols>
    <col min="1" max="1" width="8.28515625" style="1" customWidth="1"/>
    <col min="2" max="2" width="17" style="1" customWidth="1"/>
    <col min="3" max="3" width="59.140625" style="1" customWidth="1"/>
    <col min="4" max="4" width="10" style="1" customWidth="1"/>
    <col min="5" max="5" width="8.28515625" style="1" customWidth="1"/>
    <col min="6" max="16384" width="11.42578125" style="1"/>
  </cols>
  <sheetData>
    <row r="1" spans="1:10">
      <c r="A1" s="7"/>
      <c r="B1" s="7"/>
      <c r="C1" s="7"/>
      <c r="D1" s="7"/>
      <c r="E1" s="7"/>
    </row>
    <row r="2" spans="1:10" ht="37.5">
      <c r="A2" s="7"/>
      <c r="B2" s="16" t="s">
        <v>51</v>
      </c>
      <c r="C2" s="7"/>
      <c r="D2" s="9"/>
      <c r="E2" s="8"/>
    </row>
    <row r="3" spans="1:10" ht="31.5">
      <c r="A3" s="7"/>
      <c r="B3" s="10" t="s">
        <v>77</v>
      </c>
      <c r="C3" s="289" t="s">
        <v>281</v>
      </c>
      <c r="D3" s="9"/>
      <c r="E3" s="8"/>
      <c r="J3"/>
    </row>
    <row r="4" spans="1:10" ht="31.5">
      <c r="A4" s="7"/>
      <c r="B4" s="7"/>
      <c r="C4" s="13" t="s">
        <v>354</v>
      </c>
      <c r="D4" s="9"/>
      <c r="E4" s="8"/>
    </row>
    <row r="5" spans="1:10" ht="30.75" customHeight="1">
      <c r="A5" s="7"/>
      <c r="B5" s="7"/>
      <c r="C5" s="13" t="s">
        <v>79</v>
      </c>
      <c r="D5" s="9"/>
      <c r="E5" s="8"/>
    </row>
    <row r="6" spans="1:10" s="20" customFormat="1" ht="30.75" customHeight="1">
      <c r="A6" s="17"/>
      <c r="B6" s="18" t="s">
        <v>80</v>
      </c>
      <c r="C6" s="18" t="s">
        <v>265</v>
      </c>
      <c r="D6" s="18"/>
      <c r="E6" s="19"/>
    </row>
    <row r="7" spans="1:10" s="20" customFormat="1" ht="30.75" customHeight="1">
      <c r="A7" s="17"/>
      <c r="B7" s="18" t="s">
        <v>81</v>
      </c>
      <c r="C7" s="18" t="s">
        <v>312</v>
      </c>
      <c r="D7" s="18"/>
      <c r="E7" s="19"/>
      <c r="G7" s="21"/>
    </row>
    <row r="8" spans="1:10" ht="31.5">
      <c r="A8" s="7"/>
      <c r="B8" s="12" t="s">
        <v>376</v>
      </c>
      <c r="C8" s="12"/>
      <c r="D8" s="13"/>
      <c r="E8" s="11"/>
    </row>
    <row r="9" spans="1:10" ht="31.5">
      <c r="A9" s="7"/>
      <c r="B9" s="12"/>
      <c r="C9" s="13"/>
      <c r="D9" s="13"/>
      <c r="E9" s="8"/>
      <c r="H9"/>
    </row>
    <row r="10" spans="1:10" ht="31.5">
      <c r="A10" s="7"/>
      <c r="B10" s="14"/>
      <c r="C10" s="13"/>
      <c r="D10" s="13"/>
      <c r="E10" s="8"/>
    </row>
    <row r="11" spans="1:10" ht="30">
      <c r="A11" s="7"/>
      <c r="B11" s="662" t="s">
        <v>78</v>
      </c>
      <c r="C11" s="662"/>
      <c r="D11" s="662"/>
      <c r="E11" s="15"/>
    </row>
    <row r="12" spans="1:10" ht="24" customHeight="1">
      <c r="A12" s="7"/>
      <c r="B12" s="7"/>
      <c r="C12" s="7"/>
      <c r="D12" s="7"/>
      <c r="E12" s="7"/>
    </row>
  </sheetData>
  <sheetProtection formatCells="0" formatColumns="0" formatRows="0" insertColumns="0" insertRows="0" insertHyperlinks="0" deleteColumns="0" deleteRows="0" sort="0" autoFilter="0" pivotTables="0"/>
  <mergeCells count="1">
    <mergeCell ref="B11:D11"/>
  </mergeCells>
  <printOptions horizontalCentered="1"/>
  <pageMargins left="0.75" right="0.75" top="1" bottom="1" header="0.5" footer="0.5"/>
  <pageSetup paperSize="9" scale="12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79D53"/>
  </sheetPr>
  <dimension ref="A1:P39"/>
  <sheetViews>
    <sheetView showGridLines="0" zoomScale="80" zoomScaleNormal="80" workbookViewId="0">
      <pane ySplit="5" topLeftCell="A6" activePane="bottomLeft" state="frozen"/>
      <selection pane="bottomLeft" activeCell="N36" sqref="N6:N36"/>
    </sheetView>
  </sheetViews>
  <sheetFormatPr defaultColWidth="16.42578125" defaultRowHeight="20.25"/>
  <cols>
    <col min="1" max="3" width="15.7109375" style="469" customWidth="1"/>
    <col min="4" max="4" width="12.140625" style="519" customWidth="1"/>
    <col min="5" max="5" width="12.140625" style="469" hidden="1" customWidth="1"/>
    <col min="6" max="8" width="15.5703125" style="469" customWidth="1"/>
    <col min="9" max="9" width="12.85546875" style="519" bestFit="1" customWidth="1"/>
    <col min="10" max="10" width="6.28515625" style="469" customWidth="1"/>
    <col min="11" max="11" width="9.42578125" style="469" customWidth="1"/>
    <col min="12" max="12" width="12" style="469" customWidth="1"/>
    <col min="13" max="13" width="15.7109375" style="469" customWidth="1"/>
    <col min="14" max="14" width="12.85546875" style="520" bestFit="1" customWidth="1"/>
    <col min="15" max="16384" width="16.42578125" style="469"/>
  </cols>
  <sheetData>
    <row r="1" spans="1:14" ht="26.25" customHeight="1" thickBot="1">
      <c r="A1" s="529" t="s">
        <v>258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</row>
    <row r="2" spans="1:14" s="475" customFormat="1" ht="23.25" customHeight="1" thickBot="1">
      <c r="A2" s="470" t="s">
        <v>29</v>
      </c>
      <c r="B2" s="531"/>
      <c r="C2" s="531"/>
      <c r="D2" s="471" t="s">
        <v>28</v>
      </c>
      <c r="E2" s="531"/>
      <c r="F2" s="531"/>
      <c r="G2" s="472" t="s">
        <v>27</v>
      </c>
      <c r="H2" s="531"/>
      <c r="I2" s="531"/>
      <c r="J2" s="473" t="s">
        <v>26</v>
      </c>
      <c r="K2" s="474"/>
      <c r="L2" s="472" t="s">
        <v>86</v>
      </c>
      <c r="M2" s="532"/>
      <c r="N2" s="533"/>
    </row>
    <row r="3" spans="1:14" s="479" customFormat="1" ht="8.25" customHeight="1" thickBot="1">
      <c r="A3" s="476"/>
      <c r="B3" s="477"/>
      <c r="C3" s="477"/>
      <c r="D3" s="478"/>
      <c r="E3" s="476"/>
      <c r="F3" s="477"/>
      <c r="G3" s="477"/>
      <c r="I3" s="478"/>
      <c r="N3" s="480"/>
    </row>
    <row r="4" spans="1:14" s="475" customFormat="1" ht="27" customHeight="1" thickBot="1">
      <c r="A4" s="536" t="s">
        <v>30</v>
      </c>
      <c r="B4" s="537"/>
      <c r="C4" s="537"/>
      <c r="D4" s="481" t="s">
        <v>363</v>
      </c>
      <c r="E4" s="482" t="s">
        <v>45</v>
      </c>
      <c r="F4" s="534" t="s">
        <v>110</v>
      </c>
      <c r="G4" s="535"/>
      <c r="H4" s="535"/>
      <c r="I4" s="483" t="s">
        <v>365</v>
      </c>
      <c r="J4" s="527" t="s">
        <v>33</v>
      </c>
      <c r="K4" s="528"/>
      <c r="L4" s="528"/>
      <c r="M4" s="528"/>
      <c r="N4" s="484" t="s">
        <v>35</v>
      </c>
    </row>
    <row r="5" spans="1:14" ht="6.75" customHeight="1" thickBot="1">
      <c r="A5" s="541"/>
      <c r="B5" s="542"/>
      <c r="C5" s="542"/>
      <c r="D5" s="485"/>
      <c r="E5" s="486"/>
      <c r="F5" s="555"/>
      <c r="G5" s="556"/>
      <c r="H5" s="556"/>
      <c r="I5" s="487"/>
      <c r="J5" s="557"/>
      <c r="K5" s="558"/>
      <c r="L5" s="558"/>
      <c r="M5" s="558"/>
      <c r="N5" s="488"/>
    </row>
    <row r="6" spans="1:14" ht="20.100000000000001" customHeight="1" thickBot="1">
      <c r="A6" s="489" t="s">
        <v>52</v>
      </c>
      <c r="B6" s="490"/>
      <c r="C6" s="491"/>
      <c r="D6" s="492"/>
      <c r="E6" s="493">
        <v>3</v>
      </c>
      <c r="F6" s="494" t="s">
        <v>5</v>
      </c>
      <c r="G6" s="495"/>
      <c r="H6" s="495"/>
      <c r="I6" s="496"/>
      <c r="J6" s="559" t="s">
        <v>0</v>
      </c>
      <c r="K6" s="560"/>
      <c r="L6" s="560"/>
      <c r="M6" s="561"/>
      <c r="N6" s="497"/>
    </row>
    <row r="7" spans="1:14" ht="20.100000000000001" customHeight="1" thickBot="1">
      <c r="A7" s="489" t="s">
        <v>94</v>
      </c>
      <c r="B7" s="490"/>
      <c r="C7" s="491"/>
      <c r="D7" s="492"/>
      <c r="E7" s="493">
        <v>3</v>
      </c>
      <c r="F7" s="494" t="s">
        <v>6</v>
      </c>
      <c r="G7" s="495"/>
      <c r="H7" s="495"/>
      <c r="I7" s="496"/>
      <c r="J7" s="498" t="s">
        <v>318</v>
      </c>
      <c r="K7" s="499"/>
      <c r="L7" s="499"/>
      <c r="M7" s="500"/>
      <c r="N7" s="497"/>
    </row>
    <row r="8" spans="1:14" ht="20.100000000000001" customHeight="1" thickBot="1">
      <c r="A8" s="489" t="s">
        <v>95</v>
      </c>
      <c r="B8" s="490"/>
      <c r="C8" s="491"/>
      <c r="D8" s="492"/>
      <c r="E8" s="493">
        <v>3</v>
      </c>
      <c r="F8" s="494" t="s">
        <v>7</v>
      </c>
      <c r="G8" s="495"/>
      <c r="H8" s="495"/>
      <c r="I8" s="496"/>
      <c r="J8" s="498" t="s">
        <v>323</v>
      </c>
      <c r="K8" s="499"/>
      <c r="L8" s="499"/>
      <c r="M8" s="500"/>
      <c r="N8" s="497"/>
    </row>
    <row r="9" spans="1:14" ht="20.100000000000001" customHeight="1" thickBot="1">
      <c r="A9" s="489" t="s">
        <v>97</v>
      </c>
      <c r="B9" s="490"/>
      <c r="C9" s="491"/>
      <c r="D9" s="492"/>
      <c r="E9" s="493">
        <v>3</v>
      </c>
      <c r="F9" s="494" t="s">
        <v>8</v>
      </c>
      <c r="G9" s="495"/>
      <c r="H9" s="495"/>
      <c r="I9" s="496"/>
      <c r="J9" s="498" t="s">
        <v>324</v>
      </c>
      <c r="K9" s="499"/>
      <c r="L9" s="499"/>
      <c r="M9" s="500"/>
      <c r="N9" s="497"/>
    </row>
    <row r="10" spans="1:14" ht="20.100000000000001" customHeight="1" thickBot="1">
      <c r="A10" s="489" t="s">
        <v>98</v>
      </c>
      <c r="B10" s="490"/>
      <c r="C10" s="491"/>
      <c r="D10" s="492"/>
      <c r="E10" s="493">
        <v>3</v>
      </c>
      <c r="F10" s="494" t="s">
        <v>9</v>
      </c>
      <c r="G10" s="495"/>
      <c r="H10" s="495"/>
      <c r="I10" s="496"/>
      <c r="J10" s="501" t="s">
        <v>326</v>
      </c>
      <c r="K10" s="499"/>
      <c r="L10" s="499"/>
      <c r="M10" s="500"/>
      <c r="N10" s="497"/>
    </row>
    <row r="11" spans="1:14" ht="20.100000000000001" customHeight="1" thickBot="1">
      <c r="A11" s="489" t="s">
        <v>2</v>
      </c>
      <c r="B11" s="490"/>
      <c r="C11" s="491"/>
      <c r="D11" s="492"/>
      <c r="E11" s="493">
        <v>3</v>
      </c>
      <c r="F11" s="494" t="s">
        <v>10</v>
      </c>
      <c r="G11" s="495"/>
      <c r="H11" s="495"/>
      <c r="I11" s="502"/>
      <c r="J11" s="498" t="s">
        <v>317</v>
      </c>
      <c r="K11" s="499"/>
      <c r="L11" s="499"/>
      <c r="M11" s="500"/>
      <c r="N11" s="497"/>
    </row>
    <row r="12" spans="1:14" ht="20.100000000000001" customHeight="1" thickBot="1">
      <c r="A12" s="489" t="s">
        <v>96</v>
      </c>
      <c r="B12" s="490"/>
      <c r="C12" s="491"/>
      <c r="D12" s="492"/>
      <c r="E12" s="493">
        <v>3</v>
      </c>
      <c r="F12" s="494" t="s">
        <v>11</v>
      </c>
      <c r="G12" s="495"/>
      <c r="H12" s="495"/>
      <c r="I12" s="502"/>
      <c r="J12" s="503" t="s">
        <v>111</v>
      </c>
      <c r="K12" s="504"/>
      <c r="L12" s="504"/>
      <c r="M12" s="505"/>
      <c r="N12" s="497"/>
    </row>
    <row r="13" spans="1:14" ht="20.100000000000001" customHeight="1" thickBot="1">
      <c r="A13" s="489" t="s">
        <v>99</v>
      </c>
      <c r="B13" s="490"/>
      <c r="C13" s="491"/>
      <c r="D13" s="492"/>
      <c r="E13" s="493">
        <v>4</v>
      </c>
      <c r="F13" s="494" t="s">
        <v>12</v>
      </c>
      <c r="G13" s="495"/>
      <c r="H13" s="495"/>
      <c r="I13" s="502"/>
      <c r="J13" s="506" t="s">
        <v>315</v>
      </c>
      <c r="K13" s="507"/>
      <c r="L13" s="507"/>
      <c r="M13" s="508"/>
      <c r="N13" s="497"/>
    </row>
    <row r="14" spans="1:14" ht="20.100000000000001" customHeight="1" thickBot="1">
      <c r="A14" s="489" t="s">
        <v>100</v>
      </c>
      <c r="B14" s="490"/>
      <c r="C14" s="491"/>
      <c r="D14" s="492"/>
      <c r="E14" s="493">
        <v>5</v>
      </c>
      <c r="F14" s="494" t="s">
        <v>13</v>
      </c>
      <c r="G14" s="495"/>
      <c r="H14" s="495"/>
      <c r="I14" s="509"/>
      <c r="J14" s="506" t="s">
        <v>321</v>
      </c>
      <c r="K14" s="507"/>
      <c r="L14" s="507"/>
      <c r="M14" s="508"/>
      <c r="N14" s="497"/>
    </row>
    <row r="15" spans="1:14" ht="20.100000000000001" customHeight="1" thickBot="1">
      <c r="A15" s="489" t="s">
        <v>101</v>
      </c>
      <c r="B15" s="490"/>
      <c r="C15" s="491"/>
      <c r="D15" s="492"/>
      <c r="E15" s="493">
        <v>5</v>
      </c>
      <c r="F15" s="494" t="s">
        <v>14</v>
      </c>
      <c r="G15" s="495"/>
      <c r="H15" s="495"/>
      <c r="I15" s="509"/>
      <c r="J15" s="506" t="s">
        <v>377</v>
      </c>
      <c r="K15" s="507"/>
      <c r="L15" s="507"/>
      <c r="M15" s="508"/>
      <c r="N15" s="497"/>
    </row>
    <row r="16" spans="1:14" ht="20.100000000000001" customHeight="1" thickBot="1">
      <c r="A16" s="489" t="s">
        <v>102</v>
      </c>
      <c r="B16" s="490"/>
      <c r="C16" s="491"/>
      <c r="D16" s="492"/>
      <c r="E16" s="493">
        <v>3</v>
      </c>
      <c r="F16" s="494" t="s">
        <v>15</v>
      </c>
      <c r="G16" s="495"/>
      <c r="H16" s="495"/>
      <c r="I16" s="509"/>
      <c r="J16" s="506" t="s">
        <v>334</v>
      </c>
      <c r="K16" s="507"/>
      <c r="L16" s="507"/>
      <c r="M16" s="508"/>
      <c r="N16" s="497"/>
    </row>
    <row r="17" spans="1:16" ht="20.100000000000001" customHeight="1" thickBot="1">
      <c r="A17" s="489" t="s">
        <v>3</v>
      </c>
      <c r="B17" s="490"/>
      <c r="C17" s="491"/>
      <c r="D17" s="492"/>
      <c r="E17" s="493">
        <v>3</v>
      </c>
      <c r="F17" s="494" t="s">
        <v>16</v>
      </c>
      <c r="G17" s="495"/>
      <c r="H17" s="495"/>
      <c r="I17" s="502"/>
      <c r="J17" s="506" t="s">
        <v>319</v>
      </c>
      <c r="K17" s="507"/>
      <c r="L17" s="507"/>
      <c r="M17" s="508"/>
      <c r="N17" s="497"/>
    </row>
    <row r="18" spans="1:16" ht="20.100000000000001" customHeight="1" thickBot="1">
      <c r="A18" s="489" t="s">
        <v>53</v>
      </c>
      <c r="B18" s="490"/>
      <c r="C18" s="491"/>
      <c r="D18" s="492"/>
      <c r="E18" s="493">
        <v>3</v>
      </c>
      <c r="F18" s="494" t="s">
        <v>17</v>
      </c>
      <c r="G18" s="495"/>
      <c r="H18" s="495"/>
      <c r="I18" s="509"/>
      <c r="J18" s="538" t="s">
        <v>112</v>
      </c>
      <c r="K18" s="539"/>
      <c r="L18" s="539"/>
      <c r="M18" s="540"/>
      <c r="N18" s="497"/>
    </row>
    <row r="19" spans="1:16" ht="20.100000000000001" customHeight="1" thickBot="1">
      <c r="A19" s="489" t="s">
        <v>4</v>
      </c>
      <c r="B19" s="490"/>
      <c r="C19" s="491"/>
      <c r="D19" s="492"/>
      <c r="E19" s="493">
        <v>3</v>
      </c>
      <c r="F19" s="494" t="s">
        <v>18</v>
      </c>
      <c r="G19" s="495"/>
      <c r="H19" s="495"/>
      <c r="I19" s="509"/>
      <c r="J19" s="498" t="s">
        <v>313</v>
      </c>
      <c r="K19" s="499"/>
      <c r="L19" s="499"/>
      <c r="M19" s="500"/>
      <c r="N19" s="497"/>
      <c r="P19" s="510"/>
    </row>
    <row r="20" spans="1:16" ht="20.100000000000001" customHeight="1" thickBot="1">
      <c r="A20" s="489" t="s">
        <v>54</v>
      </c>
      <c r="B20" s="490"/>
      <c r="C20" s="491"/>
      <c r="D20" s="492"/>
      <c r="E20" s="493">
        <v>3</v>
      </c>
      <c r="F20" s="494" t="s">
        <v>19</v>
      </c>
      <c r="G20" s="495"/>
      <c r="H20" s="495"/>
      <c r="I20" s="502"/>
      <c r="J20" s="498" t="s">
        <v>314</v>
      </c>
      <c r="K20" s="499"/>
      <c r="L20" s="499"/>
      <c r="M20" s="500"/>
      <c r="N20" s="497"/>
      <c r="P20" s="510"/>
    </row>
    <row r="21" spans="1:16" ht="20.100000000000001" customHeight="1" thickBot="1">
      <c r="A21" s="489" t="s">
        <v>55</v>
      </c>
      <c r="B21" s="490"/>
      <c r="C21" s="491"/>
      <c r="D21" s="492"/>
      <c r="E21" s="493">
        <v>3</v>
      </c>
      <c r="F21" s="494" t="s">
        <v>20</v>
      </c>
      <c r="G21" s="495"/>
      <c r="H21" s="495"/>
      <c r="I21" s="502"/>
      <c r="J21" s="501" t="s">
        <v>325</v>
      </c>
      <c r="K21" s="499"/>
      <c r="L21" s="499"/>
      <c r="M21" s="500"/>
      <c r="N21" s="497"/>
      <c r="P21" s="510"/>
    </row>
    <row r="22" spans="1:16" ht="20.100000000000001" customHeight="1" thickBot="1">
      <c r="A22" s="489" t="s">
        <v>56</v>
      </c>
      <c r="B22" s="490"/>
      <c r="C22" s="491"/>
      <c r="D22" s="492"/>
      <c r="E22" s="493">
        <v>3</v>
      </c>
      <c r="F22" s="494" t="s">
        <v>21</v>
      </c>
      <c r="G22" s="495"/>
      <c r="H22" s="495"/>
      <c r="I22" s="502"/>
      <c r="J22" s="498" t="s">
        <v>322</v>
      </c>
      <c r="K22" s="499"/>
      <c r="L22" s="499"/>
      <c r="M22" s="500"/>
      <c r="N22" s="497"/>
      <c r="P22" s="511"/>
    </row>
    <row r="23" spans="1:16" ht="20.100000000000001" customHeight="1" thickBot="1">
      <c r="A23" s="489" t="s">
        <v>212</v>
      </c>
      <c r="B23" s="490"/>
      <c r="C23" s="491"/>
      <c r="D23" s="492"/>
      <c r="E23" s="493">
        <v>1</v>
      </c>
      <c r="F23" s="494" t="s">
        <v>64</v>
      </c>
      <c r="G23" s="495"/>
      <c r="H23" s="495"/>
      <c r="I23" s="502"/>
      <c r="J23" s="498" t="s">
        <v>329</v>
      </c>
      <c r="K23" s="499"/>
      <c r="L23" s="499"/>
      <c r="M23" s="500"/>
      <c r="N23" s="497"/>
    </row>
    <row r="24" spans="1:16" ht="20.100000000000001" customHeight="1" thickBot="1">
      <c r="A24" s="489" t="s">
        <v>103</v>
      </c>
      <c r="B24" s="490"/>
      <c r="C24" s="491"/>
      <c r="D24" s="512"/>
      <c r="E24" s="493">
        <v>4</v>
      </c>
      <c r="F24" s="494" t="s">
        <v>22</v>
      </c>
      <c r="G24" s="495"/>
      <c r="H24" s="495"/>
      <c r="I24" s="502"/>
      <c r="J24" s="538" t="s">
        <v>113</v>
      </c>
      <c r="K24" s="539"/>
      <c r="L24" s="539"/>
      <c r="M24" s="540"/>
      <c r="N24" s="497"/>
    </row>
    <row r="25" spans="1:16" ht="20.100000000000001" customHeight="1" thickBot="1">
      <c r="A25" s="489" t="s">
        <v>93</v>
      </c>
      <c r="B25" s="490"/>
      <c r="C25" s="491"/>
      <c r="D25" s="512"/>
      <c r="E25" s="493">
        <v>4</v>
      </c>
      <c r="F25" s="494" t="s">
        <v>63</v>
      </c>
      <c r="G25" s="495"/>
      <c r="H25" s="495"/>
      <c r="I25" s="502"/>
      <c r="J25" s="498" t="s">
        <v>327</v>
      </c>
      <c r="K25" s="499"/>
      <c r="L25" s="499"/>
      <c r="M25" s="500"/>
      <c r="N25" s="497"/>
    </row>
    <row r="26" spans="1:16" ht="20.100000000000001" customHeight="1" thickBot="1">
      <c r="A26" s="489" t="s">
        <v>57</v>
      </c>
      <c r="B26" s="490"/>
      <c r="C26" s="491"/>
      <c r="D26" s="512"/>
      <c r="E26" s="493">
        <v>4</v>
      </c>
      <c r="F26" s="494" t="s">
        <v>65</v>
      </c>
      <c r="G26" s="495"/>
      <c r="H26" s="495"/>
      <c r="I26" s="502"/>
      <c r="J26" s="498" t="s">
        <v>378</v>
      </c>
      <c r="K26" s="499"/>
      <c r="L26" s="499"/>
      <c r="M26" s="500"/>
      <c r="N26" s="497"/>
    </row>
    <row r="27" spans="1:16" ht="20.100000000000001" customHeight="1" thickBot="1">
      <c r="A27" s="489" t="s">
        <v>58</v>
      </c>
      <c r="B27" s="490"/>
      <c r="C27" s="491"/>
      <c r="D27" s="512"/>
      <c r="E27" s="493">
        <v>4</v>
      </c>
      <c r="F27" s="494" t="s">
        <v>66</v>
      </c>
      <c r="G27" s="495"/>
      <c r="H27" s="495"/>
      <c r="I27" s="502"/>
      <c r="J27" s="498" t="s">
        <v>316</v>
      </c>
      <c r="K27" s="499"/>
      <c r="L27" s="499"/>
      <c r="M27" s="500"/>
      <c r="N27" s="497"/>
    </row>
    <row r="28" spans="1:16" ht="20.100000000000001" customHeight="1" thickBot="1">
      <c r="A28" s="489" t="s">
        <v>59</v>
      </c>
      <c r="B28" s="490"/>
      <c r="C28" s="491"/>
      <c r="D28" s="492"/>
      <c r="E28" s="493">
        <v>2</v>
      </c>
      <c r="F28" s="494" t="s">
        <v>67</v>
      </c>
      <c r="G28" s="495"/>
      <c r="H28" s="495"/>
      <c r="I28" s="502"/>
      <c r="J28" s="498" t="s">
        <v>320</v>
      </c>
      <c r="K28" s="499"/>
      <c r="L28" s="499"/>
      <c r="M28" s="500"/>
      <c r="N28" s="497"/>
    </row>
    <row r="29" spans="1:16" ht="20.100000000000001" customHeight="1" thickBot="1">
      <c r="A29" s="489" t="s">
        <v>60</v>
      </c>
      <c r="B29" s="490"/>
      <c r="C29" s="491"/>
      <c r="D29" s="492"/>
      <c r="E29" s="493">
        <v>3</v>
      </c>
      <c r="F29" s="494" t="s">
        <v>68</v>
      </c>
      <c r="G29" s="495"/>
      <c r="H29" s="495"/>
      <c r="I29" s="502"/>
      <c r="J29" s="498" t="s">
        <v>328</v>
      </c>
      <c r="K29" s="499"/>
      <c r="L29" s="499"/>
      <c r="M29" s="500"/>
      <c r="N29" s="497"/>
    </row>
    <row r="30" spans="1:16" ht="20.100000000000001" customHeight="1" thickBot="1">
      <c r="A30" s="489" t="s">
        <v>61</v>
      </c>
      <c r="B30" s="490"/>
      <c r="C30" s="491"/>
      <c r="D30" s="492"/>
      <c r="E30" s="493">
        <v>3</v>
      </c>
      <c r="F30" s="494" t="s">
        <v>69</v>
      </c>
      <c r="G30" s="495"/>
      <c r="H30" s="495"/>
      <c r="I30" s="502"/>
      <c r="J30" s="538" t="s">
        <v>1</v>
      </c>
      <c r="K30" s="539"/>
      <c r="L30" s="539"/>
      <c r="M30" s="540"/>
      <c r="N30" s="497"/>
    </row>
    <row r="31" spans="1:16" ht="20.100000000000001" customHeight="1" thickBot="1">
      <c r="A31" s="489" t="s">
        <v>104</v>
      </c>
      <c r="B31" s="490"/>
      <c r="C31" s="491"/>
      <c r="D31" s="492"/>
      <c r="E31" s="493">
        <v>5</v>
      </c>
      <c r="F31" s="494" t="s">
        <v>70</v>
      </c>
      <c r="G31" s="495"/>
      <c r="H31" s="495"/>
      <c r="I31" s="502"/>
      <c r="J31" s="498" t="s">
        <v>331</v>
      </c>
      <c r="K31" s="499"/>
      <c r="L31" s="499"/>
      <c r="M31" s="500"/>
      <c r="N31" s="497"/>
    </row>
    <row r="32" spans="1:16" ht="20.100000000000001" customHeight="1" thickBot="1">
      <c r="A32" s="489" t="s">
        <v>107</v>
      </c>
      <c r="B32" s="490"/>
      <c r="C32" s="491"/>
      <c r="D32" s="492"/>
      <c r="E32" s="493">
        <v>5</v>
      </c>
      <c r="F32" s="494" t="s">
        <v>71</v>
      </c>
      <c r="G32" s="495"/>
      <c r="H32" s="495"/>
      <c r="I32" s="509"/>
      <c r="J32" s="498" t="s">
        <v>335</v>
      </c>
      <c r="K32" s="499"/>
      <c r="L32" s="499"/>
      <c r="M32" s="500"/>
      <c r="N32" s="497"/>
    </row>
    <row r="33" spans="1:14" ht="20.100000000000001" customHeight="1" thickBot="1">
      <c r="A33" s="489" t="s">
        <v>105</v>
      </c>
      <c r="B33" s="490"/>
      <c r="C33" s="491"/>
      <c r="D33" s="492"/>
      <c r="E33" s="493">
        <v>5</v>
      </c>
      <c r="F33" s="494" t="s">
        <v>72</v>
      </c>
      <c r="G33" s="495"/>
      <c r="H33" s="495"/>
      <c r="I33" s="502"/>
      <c r="J33" s="498" t="s">
        <v>332</v>
      </c>
      <c r="K33" s="499"/>
      <c r="L33" s="499"/>
      <c r="M33" s="500"/>
      <c r="N33" s="497"/>
    </row>
    <row r="34" spans="1:14" ht="20.100000000000001" customHeight="1" thickBot="1">
      <c r="A34" s="489" t="s">
        <v>108</v>
      </c>
      <c r="B34" s="490"/>
      <c r="C34" s="491"/>
      <c r="D34" s="492"/>
      <c r="E34" s="493">
        <v>5</v>
      </c>
      <c r="F34" s="494" t="s">
        <v>73</v>
      </c>
      <c r="G34" s="495"/>
      <c r="H34" s="495"/>
      <c r="I34" s="509"/>
      <c r="J34" s="498" t="s">
        <v>333</v>
      </c>
      <c r="K34" s="499"/>
      <c r="L34" s="499"/>
      <c r="M34" s="500"/>
      <c r="N34" s="497"/>
    </row>
    <row r="35" spans="1:14" ht="20.100000000000001" customHeight="1" thickBot="1">
      <c r="A35" s="489" t="s">
        <v>106</v>
      </c>
      <c r="B35" s="490"/>
      <c r="C35" s="491"/>
      <c r="D35" s="492"/>
      <c r="E35" s="493">
        <v>5</v>
      </c>
      <c r="F35" s="494" t="s">
        <v>74</v>
      </c>
      <c r="G35" s="495"/>
      <c r="H35" s="495"/>
      <c r="I35" s="496"/>
      <c r="J35" s="498" t="s">
        <v>330</v>
      </c>
      <c r="K35" s="499"/>
      <c r="L35" s="499"/>
      <c r="M35" s="500"/>
      <c r="N35" s="497"/>
    </row>
    <row r="36" spans="1:14" ht="20.100000000000001" customHeight="1" thickBot="1">
      <c r="A36" s="489" t="s">
        <v>62</v>
      </c>
      <c r="B36" s="490"/>
      <c r="C36" s="491"/>
      <c r="D36" s="492"/>
      <c r="E36" s="493">
        <v>3</v>
      </c>
      <c r="F36" s="494" t="s">
        <v>23</v>
      </c>
      <c r="G36" s="495"/>
      <c r="H36" s="495"/>
      <c r="I36" s="496"/>
      <c r="J36" s="543"/>
      <c r="K36" s="544"/>
      <c r="L36" s="544"/>
      <c r="M36" s="545"/>
      <c r="N36" s="497"/>
    </row>
    <row r="37" spans="1:14" ht="20.100000000000001" customHeight="1" thickBot="1">
      <c r="A37" s="549"/>
      <c r="B37" s="550"/>
      <c r="C37" s="551"/>
      <c r="D37" s="492"/>
      <c r="E37" s="513"/>
      <c r="F37" s="494" t="s">
        <v>24</v>
      </c>
      <c r="G37" s="495"/>
      <c r="H37" s="495"/>
      <c r="I37" s="496"/>
      <c r="J37" s="543"/>
      <c r="K37" s="544"/>
      <c r="L37" s="544"/>
      <c r="M37" s="545"/>
      <c r="N37" s="497"/>
    </row>
    <row r="38" spans="1:14" ht="20.100000000000001" customHeight="1" thickBot="1">
      <c r="A38" s="552"/>
      <c r="B38" s="553"/>
      <c r="C38" s="554"/>
      <c r="D38" s="514"/>
      <c r="E38" s="515"/>
      <c r="F38" s="516" t="s">
        <v>25</v>
      </c>
      <c r="G38" s="517"/>
      <c r="H38" s="517"/>
      <c r="I38" s="496"/>
      <c r="J38" s="546"/>
      <c r="K38" s="547"/>
      <c r="L38" s="547"/>
      <c r="M38" s="548"/>
      <c r="N38" s="518"/>
    </row>
    <row r="39" spans="1:14">
      <c r="I39" s="519" t="s">
        <v>306</v>
      </c>
    </row>
  </sheetData>
  <sheetProtection formatCells="0" formatColumns="0" formatRows="0" insertColumns="0" insertRows="0" insertHyperlinks="0" deleteColumns="0" deleteRows="0" selectLockedCells="1" sort="0" autoFilter="0" pivotTables="0"/>
  <dataConsolidate function="count"/>
  <mergeCells count="20">
    <mergeCell ref="J18:M18"/>
    <mergeCell ref="J24:M24"/>
    <mergeCell ref="A5:C5"/>
    <mergeCell ref="J37:M37"/>
    <mergeCell ref="J38:M38"/>
    <mergeCell ref="A37:C37"/>
    <mergeCell ref="A38:C38"/>
    <mergeCell ref="J30:M30"/>
    <mergeCell ref="F5:H5"/>
    <mergeCell ref="J36:M36"/>
    <mergeCell ref="J5:M5"/>
    <mergeCell ref="J6:M6"/>
    <mergeCell ref="J4:M4"/>
    <mergeCell ref="A1:N1"/>
    <mergeCell ref="B2:C2"/>
    <mergeCell ref="E2:F2"/>
    <mergeCell ref="H2:I2"/>
    <mergeCell ref="M2:N2"/>
    <mergeCell ref="F4:H4"/>
    <mergeCell ref="A4:C4"/>
  </mergeCells>
  <phoneticPr fontId="10" type="noConversion"/>
  <dataValidations count="5">
    <dataValidation type="whole" allowBlank="1" showInputMessage="1" showErrorMessage="1" sqref="N4 L3:M3 L6:M1048576">
      <formula1>1</formula1>
      <formula2>3</formula2>
    </dataValidation>
    <dataValidation type="decimal" allowBlank="1" showInputMessage="1" showErrorMessage="1" errorTitle="แจ้งเตือน" error="กรุณาใส่ตัวเลขระหว่าง 1.00 ถึง 3.00" sqref="G7:G38">
      <formula1>1</formula1>
      <formula2>3</formula2>
    </dataValidation>
    <dataValidation type="whole" errorStyle="warning" allowBlank="1" showInputMessage="1" showErrorMessage="1" errorTitle="คำเตือน: ข้อมูลอื่น ๆ" error="คีย์เฉพาะตัวเลข 1, 2, 3 เท่านั้น" sqref="N6:N38">
      <formula1>1</formula1>
      <formula2>3</formula2>
    </dataValidation>
    <dataValidation type="whole" errorStyle="warning" allowBlank="1" showInputMessage="1" showErrorMessage="1" errorTitle="คำเตือน: กชช.2ค" error="คีย์เฉพาะตัวเลข 1, 2, 3 เท่านั้น_x000a_หากมีค่าว่างหรือ 0 ให้คีย์ 3 แทน" sqref="I6:I38">
      <formula1>1</formula1>
      <formula2>3</formula2>
    </dataValidation>
    <dataValidation type="decimal" errorStyle="warning" allowBlank="1" showInputMessage="1" showErrorMessage="1" errorTitle="คำเตือน: จปฐ." error="ท่านคีย์ข้อมูลไม่ถูกต้อง_x000a_ให้คีย์เฉพาะตัวเลขจำนวนเต็มและจุดทศนิยมเท่านั้น" sqref="D6:D38">
      <formula1>0.01</formula1>
      <formula2>99.99</formula2>
    </dataValidation>
  </dataValidations>
  <printOptions horizontalCentered="1"/>
  <pageMargins left="0.25" right="0.25" top="0.13" bottom="0.13" header="0.05" footer="0.05"/>
  <pageSetup paperSize="9" scale="75" orientation="landscape" blackAndWhite="1" horizontalDpi="360" verticalDpi="360" r:id="rId1"/>
  <headerFooter alignWithMargins="0">
    <oddFooter xml:space="preserve">&amp;CCommunity Information Radar Analysis: CIA 2020
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-0.249977111117893"/>
  </sheetPr>
  <dimension ref="A1:M59"/>
  <sheetViews>
    <sheetView zoomScale="85" zoomScaleNormal="85" zoomScalePageLayoutView="130" workbookViewId="0">
      <pane ySplit="4" topLeftCell="A23" activePane="bottomLeft" state="frozen"/>
      <selection pane="bottomLeft" activeCell="H12" sqref="H12"/>
    </sheetView>
  </sheetViews>
  <sheetFormatPr defaultColWidth="8.7109375" defaultRowHeight="24"/>
  <cols>
    <col min="1" max="1" width="22.140625" style="42" customWidth="1"/>
    <col min="2" max="6" width="35" style="22" customWidth="1"/>
    <col min="7" max="16384" width="8.7109375" style="23"/>
  </cols>
  <sheetData>
    <row r="1" spans="1:13" ht="33.75" thickBot="1">
      <c r="A1" s="568" t="s">
        <v>31</v>
      </c>
      <c r="B1" s="569"/>
      <c r="C1" s="569"/>
      <c r="D1" s="569"/>
      <c r="E1" s="569"/>
      <c r="F1" s="570"/>
      <c r="G1" s="22"/>
      <c r="H1" s="22"/>
    </row>
    <row r="2" spans="1:13" ht="24.75" thickTop="1">
      <c r="A2" s="30" t="s">
        <v>29</v>
      </c>
      <c r="B2" s="24">
        <f>'1. InputData'!B2</f>
        <v>0</v>
      </c>
      <c r="C2" s="25" t="s">
        <v>26</v>
      </c>
      <c r="D2" s="562">
        <f>'1. InputData'!K2</f>
        <v>0</v>
      </c>
      <c r="E2" s="563"/>
      <c r="F2" s="564"/>
      <c r="G2" s="22"/>
      <c r="H2" s="22"/>
    </row>
    <row r="3" spans="1:13">
      <c r="A3" s="30" t="s">
        <v>28</v>
      </c>
      <c r="B3" s="24">
        <f>'1. InputData'!E2</f>
        <v>0</v>
      </c>
      <c r="C3" s="25" t="s">
        <v>86</v>
      </c>
      <c r="D3" s="565">
        <f>'1. InputData'!M2</f>
        <v>0</v>
      </c>
      <c r="E3" s="566"/>
      <c r="F3" s="567"/>
      <c r="G3" s="22"/>
      <c r="H3" s="22"/>
    </row>
    <row r="4" spans="1:13" ht="24.75" thickBot="1">
      <c r="A4" s="31" t="s">
        <v>27</v>
      </c>
      <c r="B4" s="33">
        <f>'1. InputData'!H2</f>
        <v>0</v>
      </c>
      <c r="C4" s="34"/>
      <c r="D4" s="574"/>
      <c r="E4" s="575"/>
      <c r="F4" s="576"/>
      <c r="G4" s="22"/>
      <c r="H4" s="22"/>
    </row>
    <row r="5" spans="1:13" s="39" customFormat="1" ht="14.25" customHeight="1" thickBot="1">
      <c r="A5" s="35"/>
      <c r="B5" s="36"/>
      <c r="C5" s="37"/>
      <c r="D5" s="36"/>
      <c r="E5" s="36"/>
      <c r="F5" s="36"/>
      <c r="G5" s="38"/>
      <c r="H5" s="38"/>
    </row>
    <row r="6" spans="1:13" ht="37.5" thickBot="1">
      <c r="A6" s="571" t="s">
        <v>87</v>
      </c>
      <c r="B6" s="572"/>
      <c r="C6" s="572"/>
      <c r="D6" s="572"/>
      <c r="E6" s="572"/>
      <c r="F6" s="573"/>
      <c r="G6" s="22"/>
      <c r="H6" s="22"/>
    </row>
    <row r="7" spans="1:13" s="46" customFormat="1" ht="48.75" thickTop="1">
      <c r="A7" s="43" t="s">
        <v>36</v>
      </c>
      <c r="B7" s="44" t="s">
        <v>88</v>
      </c>
      <c r="C7" s="44" t="s">
        <v>89</v>
      </c>
      <c r="D7" s="44" t="s">
        <v>90</v>
      </c>
      <c r="E7" s="44" t="s">
        <v>91</v>
      </c>
      <c r="F7" s="45" t="s">
        <v>92</v>
      </c>
    </row>
    <row r="8" spans="1:13" ht="24.75" thickBot="1">
      <c r="A8" s="52" t="str">
        <f>'1. InputData'!A4</f>
        <v>ข้อมูล จปฐ.</v>
      </c>
      <c r="B8" s="179">
        <f>'1. InputData'!D23+'1. InputData'!D25+'1. InputData'!D26</f>
        <v>0</v>
      </c>
      <c r="C8" s="179">
        <f>'1. InputData'!D28</f>
        <v>0</v>
      </c>
      <c r="D8" s="179">
        <f>'1. InputData'!D6+'1. InputData'!D7+'1. InputData'!D8+'1. InputData'!D9+'1. InputData'!D10+'1. InputData'!D11+'1. InputData'!D12+'1. InputData'!D16+'1. InputData'!D17+'1. InputData'!D18+'1. InputData'!D19+'1. InputData'!D20+'1. InputData'!D21+'1. InputData'!D22+'1. InputData'!D29+'1. InputData'!D30+'1. InputData'!D36</f>
        <v>0</v>
      </c>
      <c r="E8" s="179">
        <f>'1. InputData'!D13+'1. InputData'!D24+'1. InputData'!D25+'1. InputData'!D26+'1. InputData'!D27</f>
        <v>0</v>
      </c>
      <c r="F8" s="179">
        <f>'1. InputData'!D14+'1. InputData'!D15+'1. InputData'!D31+'1. InputData'!D32+'1. InputData'!D33+'1. InputData'!D34+'1. InputData'!D35</f>
        <v>0</v>
      </c>
      <c r="G8" s="393"/>
      <c r="I8" s="232"/>
      <c r="J8" s="23" t="s">
        <v>249</v>
      </c>
      <c r="K8" s="23">
        <f>1+3+1+2+1+2+2</f>
        <v>12</v>
      </c>
      <c r="L8" s="23">
        <f>K8/K11</f>
        <v>1.7142857142857142</v>
      </c>
      <c r="M8" s="23" t="e">
        <f>I8/I9</f>
        <v>#DIV/0!</v>
      </c>
    </row>
    <row r="9" spans="1:13" ht="25.5" thickTop="1" thickBot="1">
      <c r="A9" s="53" t="str">
        <f>'1. InputData'!F4</f>
        <v xml:space="preserve">ข้อมูล กชช.2ค </v>
      </c>
      <c r="B9" s="26">
        <f>IF(COUNT('1. InputData'!I9,'1. InputData'!I11,'1. InputData'!I13,'1. InputData'!I14,'1. InputData'!I15,'1. InputData'!I16,'1. InputData'!I17,'1. InputData'!I18,'1. InputData'!I28,'1. InputData'!I31,'1. InputData'!I32,'1. InputData'!I33)&gt;0,SUM('1. InputData'!I9+'1. InputData'!I11+'1. InputData'!I13+'1. InputData'!I14+'1. InputData'!I15+'1. InputData'!I16+'1. InputData'!I17+'1. InputData'!I18+'1. InputData'!I28+'1. InputData'!I31+'1. InputData'!I32+'1. InputData'!I33)/COUNT('1. InputData'!I9,'1. InputData'!I11,'1. InputData'!I13,'1. InputData'!I14,'1. InputData'!I15,'1. InputData'!I16,'1. InputData'!I17,'1. InputData'!I18,'1. InputData'!I28,'1. InputData'!I31,'1. InputData'!I32,'1. InputData'!I33),0)</f>
        <v>0</v>
      </c>
      <c r="C9" s="26">
        <f>IF(COUNT('1. InputData'!I6,'1. InputData'!I7,'1. InputData'!I8,'1. InputData'!I10,'1. InputData'!I12,'1. InputData'!I19,'1. InputData'!I28)&gt;0,SUM('1. InputData'!I6+'1. InputData'!I7+'1. InputData'!I8+'1. InputData'!I10+'1. InputData'!I12+'1. InputData'!I19+'1. InputData'!I28)/COUNT('1. InputData'!I6,'1. InputData'!I7,'1. InputData'!I8,'1. InputData'!I10,'1. InputData'!I12,'1. InputData'!I19,'1. InputData'!I28),0)</f>
        <v>0</v>
      </c>
      <c r="D9" s="26">
        <f>IF(COUNT('1. InputData'!I20,'1. InputData'!I21,'1. InputData'!I22,'1. InputData'!I35,'1. InputData'!I36,'1. InputData'!I37,'1. InputData'!I38)&gt;0,SUM('1. InputData'!I20+'1. InputData'!I21+'1. InputData'!I22+'1. InputData'!I35+'1. InputData'!I36+'1. InputData'!I37+'1. InputData'!I38)/COUNT('1. InputData'!I20,'1. InputData'!I21,'1. InputData'!I22,'1. InputData'!I35,'1. InputData'!I36,'1. InputData'!I37,'1. InputData'!I38),0)</f>
        <v>0</v>
      </c>
      <c r="E9" s="26">
        <f>IF(COUNT('1. InputData'!I11,'1. InputData'!I15,'1. InputData'!I16,'1. InputData'!I17,'1. InputData'!I23,'1. InputData'!I24,'1. InputData'!I25,'1. InputData'!I28)&gt;0, SUM('1. InputData'!I11+'1. InputData'!I15+'1. InputData'!I16+'1. InputData'!I17+'1. InputData'!I23+'1. InputData'!I24+'1. InputData'!I28)/COUNT('1. InputData'!I11,'1. InputData'!I15,'1. InputData'!I16,'1. InputData'!I17,'1. InputData'!I23,'1. InputData'!I24,'1. InputData'!I25,'1. InputData'!I28),0)</f>
        <v>0</v>
      </c>
      <c r="F9" s="67">
        <f>IF(COUNT('1. InputData'!I19,'1. InputData'!I26,'1. InputData'!I27,'1. InputData'!I29,'1. InputData'!I34)&gt;0,SUM('1. InputData'!I19+'1. InputData'!I26+'1. InputData'!I27+'1. InputData'!I29+'1. InputData'!I34)/COUNT('1. InputData'!I19,'1. InputData'!I26,'1. InputData'!I27,'1. InputData'!I29,'1. InputData'!I34),0)</f>
        <v>0</v>
      </c>
      <c r="G9" s="393"/>
      <c r="I9" s="232"/>
      <c r="J9" s="23" t="s">
        <v>46</v>
      </c>
    </row>
    <row r="10" spans="1:13" ht="25.5" thickTop="1" thickBot="1">
      <c r="A10" s="54" t="str">
        <f>'1. InputData'!J4</f>
        <v>ข้อมูลอื่นๆ</v>
      </c>
      <c r="B10" s="26">
        <f>IF(COUNT('1. InputData'!$N7:$N11)&gt;0,SUM('1. InputData'!$N7:$N11)/COUNT('1. InputData'!$N7:$N11),0)</f>
        <v>0</v>
      </c>
      <c r="C10" s="26">
        <f>IF(COUNT('1. InputData'!$N13:$N17)&gt;0,SUM('1. InputData'!$N13:$N17)/COUNT('1. InputData'!$N13:$N17),0)</f>
        <v>0</v>
      </c>
      <c r="D10" s="26">
        <f>IF(COUNT('1. InputData'!$N19:$N23)&gt;0,SUM('1. InputData'!$N19:$N23)/COUNT('1. InputData'!$N19:$N23),0)</f>
        <v>0</v>
      </c>
      <c r="E10" s="26">
        <f>IF(COUNT('1. InputData'!$N25:$N29)&gt;0,SUM('1. InputData'!$N25:$N29)/COUNT('1. InputData'!$N25:$N29),0)</f>
        <v>0</v>
      </c>
      <c r="F10" s="26">
        <f>IF(COUNT('1. InputData'!$N31:$N35)&gt;0,SUM('1. InputData'!$N31:$N35)/COUNT('1. InputData'!$N31:$N35),0)</f>
        <v>0</v>
      </c>
      <c r="G10" s="394"/>
      <c r="I10" s="232"/>
      <c r="J10" s="23" t="s">
        <v>249</v>
      </c>
    </row>
    <row r="11" spans="1:13" ht="25.5" thickTop="1" thickBot="1">
      <c r="A11" s="40"/>
      <c r="B11" s="47"/>
      <c r="C11" s="47"/>
      <c r="D11" s="47"/>
      <c r="E11" s="47"/>
      <c r="F11" s="48"/>
      <c r="G11" s="393"/>
      <c r="I11" s="232"/>
      <c r="J11" s="23" t="s">
        <v>46</v>
      </c>
      <c r="K11" s="23">
        <v>7</v>
      </c>
    </row>
    <row r="12" spans="1:13">
      <c r="A12" s="49" t="s">
        <v>31</v>
      </c>
      <c r="B12" s="50" t="s">
        <v>38</v>
      </c>
      <c r="C12" s="50" t="s">
        <v>39</v>
      </c>
      <c r="D12" s="50" t="s">
        <v>40</v>
      </c>
      <c r="E12" s="50" t="s">
        <v>41</v>
      </c>
      <c r="F12" s="51" t="s">
        <v>42</v>
      </c>
    </row>
    <row r="13" spans="1:13" ht="24.75" thickBot="1">
      <c r="A13" s="52" t="str">
        <f>A8</f>
        <v>ข้อมูล จปฐ.</v>
      </c>
      <c r="B13" s="89">
        <f>IF(B$8&lt;25,3,IF(B$8&lt;70,2,IF(B$8&gt;71,1)))</f>
        <v>3</v>
      </c>
      <c r="C13" s="89">
        <f>IF(C$8&lt;25,3,IF(C$8&lt;70,2,IF(C$8&gt;71,1)))</f>
        <v>3</v>
      </c>
      <c r="D13" s="89">
        <f>IF(D$8&lt;25,3,IF(D$8&lt;70,2,IF(D$8&gt;71,1)))</f>
        <v>3</v>
      </c>
      <c r="E13" s="89">
        <f>IF(E$8&lt;25,3,IF(E$8&lt;70,2,IF(E$8&gt;71,1)))</f>
        <v>3</v>
      </c>
      <c r="F13" s="89">
        <f>IF(F$8&lt;25,3,IF(F$8&lt;70,2,IF(F$8&gt;71,1)))</f>
        <v>3</v>
      </c>
      <c r="K13" s="23">
        <f>21-4</f>
        <v>17</v>
      </c>
    </row>
    <row r="14" spans="1:13" ht="25.5" thickTop="1" thickBot="1">
      <c r="A14" s="53" t="str">
        <f>A9</f>
        <v xml:space="preserve">ข้อมูล กชช.2ค </v>
      </c>
      <c r="B14" s="28">
        <f t="shared" ref="B14:F15" si="0">B9</f>
        <v>0</v>
      </c>
      <c r="C14" s="28">
        <f t="shared" si="0"/>
        <v>0</v>
      </c>
      <c r="D14" s="28">
        <f t="shared" si="0"/>
        <v>0</v>
      </c>
      <c r="E14" s="28">
        <f t="shared" si="0"/>
        <v>0</v>
      </c>
      <c r="F14" s="28">
        <f t="shared" si="0"/>
        <v>0</v>
      </c>
    </row>
    <row r="15" spans="1:13" ht="25.5" thickTop="1" thickBot="1">
      <c r="A15" s="54" t="str">
        <f>A10</f>
        <v>ข้อมูลอื่นๆ</v>
      </c>
      <c r="B15" s="28">
        <f t="shared" si="0"/>
        <v>0</v>
      </c>
      <c r="C15" s="28">
        <f t="shared" si="0"/>
        <v>0</v>
      </c>
      <c r="D15" s="28">
        <f t="shared" si="0"/>
        <v>0</v>
      </c>
      <c r="E15" s="28">
        <f t="shared" si="0"/>
        <v>0</v>
      </c>
      <c r="F15" s="178">
        <f t="shared" si="0"/>
        <v>0</v>
      </c>
    </row>
    <row r="16" spans="1:13" ht="25.5" thickTop="1" thickBot="1">
      <c r="A16" s="40"/>
      <c r="B16" s="47"/>
      <c r="C16" s="47"/>
      <c r="D16" s="47"/>
      <c r="E16" s="47"/>
      <c r="F16" s="334"/>
    </row>
    <row r="17" spans="1:6">
      <c r="A17" s="49" t="s">
        <v>296</v>
      </c>
      <c r="B17" s="50" t="s">
        <v>298</v>
      </c>
      <c r="C17" s="50" t="s">
        <v>299</v>
      </c>
      <c r="D17" s="50" t="s">
        <v>300</v>
      </c>
      <c r="E17" s="51" t="s">
        <v>301</v>
      </c>
      <c r="F17" s="50" t="s">
        <v>297</v>
      </c>
    </row>
    <row r="18" spans="1:6" ht="24.75" thickBot="1">
      <c r="A18" s="77">
        <v>1</v>
      </c>
      <c r="B18" s="89">
        <f>B13</f>
        <v>3</v>
      </c>
      <c r="C18" s="89">
        <f>B14</f>
        <v>0</v>
      </c>
      <c r="D18" s="89">
        <f>B15</f>
        <v>0</v>
      </c>
      <c r="E18" s="89">
        <f>B34</f>
        <v>1.5</v>
      </c>
      <c r="F18" s="89" t="s">
        <v>38</v>
      </c>
    </row>
    <row r="19" spans="1:6" ht="25.5" thickTop="1" thickBot="1">
      <c r="A19" s="42">
        <v>2</v>
      </c>
      <c r="B19" s="89">
        <f>C13</f>
        <v>3</v>
      </c>
      <c r="C19" s="89">
        <f>C14</f>
        <v>0</v>
      </c>
      <c r="D19" s="89">
        <f>C15</f>
        <v>0</v>
      </c>
      <c r="E19" s="89">
        <f>C34</f>
        <v>1.5</v>
      </c>
      <c r="F19" s="89" t="s">
        <v>39</v>
      </c>
    </row>
    <row r="20" spans="1:6" ht="25.5" thickTop="1" thickBot="1">
      <c r="A20" s="42">
        <v>3</v>
      </c>
      <c r="B20" s="89">
        <f>D13</f>
        <v>3</v>
      </c>
      <c r="C20" s="89">
        <f>D14</f>
        <v>0</v>
      </c>
      <c r="D20" s="89">
        <f>D15</f>
        <v>0</v>
      </c>
      <c r="E20" s="89">
        <f>D34</f>
        <v>1.5</v>
      </c>
      <c r="F20" s="89" t="s">
        <v>40</v>
      </c>
    </row>
    <row r="21" spans="1:6" ht="25.5" thickTop="1" thickBot="1">
      <c r="A21" s="42">
        <v>4</v>
      </c>
      <c r="B21" s="89">
        <f>E13</f>
        <v>3</v>
      </c>
      <c r="C21" s="89">
        <f>E14</f>
        <v>0</v>
      </c>
      <c r="D21" s="89">
        <f>E15</f>
        <v>0</v>
      </c>
      <c r="E21" s="89">
        <f>E34</f>
        <v>1.5</v>
      </c>
      <c r="F21" s="89" t="s">
        <v>41</v>
      </c>
    </row>
    <row r="22" spans="1:6" ht="25.5" thickTop="1" thickBot="1">
      <c r="A22" s="40">
        <v>5</v>
      </c>
      <c r="B22" s="89">
        <f>F13</f>
        <v>3</v>
      </c>
      <c r="C22" s="89">
        <f>F14</f>
        <v>0</v>
      </c>
      <c r="D22" s="89">
        <f>F15</f>
        <v>0</v>
      </c>
      <c r="E22" s="89">
        <f>F34</f>
        <v>1.5</v>
      </c>
      <c r="F22" s="89" t="s">
        <v>42</v>
      </c>
    </row>
    <row r="23" spans="1:6" ht="25.5" thickTop="1" thickBot="1">
      <c r="A23" s="40"/>
      <c r="B23" s="348"/>
      <c r="C23" s="348"/>
      <c r="D23" s="348"/>
      <c r="E23" s="348"/>
      <c r="F23" s="348"/>
    </row>
    <row r="24" spans="1:6">
      <c r="A24" s="49" t="s">
        <v>296</v>
      </c>
      <c r="B24" s="51" t="s">
        <v>301</v>
      </c>
      <c r="C24" s="50" t="s">
        <v>302</v>
      </c>
      <c r="D24" s="50" t="s">
        <v>297</v>
      </c>
      <c r="E24" s="50"/>
      <c r="F24" s="50"/>
    </row>
    <row r="25" spans="1:6">
      <c r="A25" s="40">
        <v>1</v>
      </c>
      <c r="B25" s="348">
        <f>E18</f>
        <v>1.5</v>
      </c>
      <c r="C25" s="348" t="str">
        <f>F18</f>
        <v>การพัฒนาด้านอาชีพ</v>
      </c>
      <c r="D25" s="349" t="str">
        <f>B35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E25" s="348"/>
      <c r="F25" s="348"/>
    </row>
    <row r="26" spans="1:6">
      <c r="A26" s="40">
        <v>2</v>
      </c>
      <c r="B26" s="348">
        <f t="shared" ref="B26:B29" si="1">E19</f>
        <v>1.5</v>
      </c>
      <c r="C26" s="348" t="str">
        <f t="shared" ref="C26:C29" si="2">F19</f>
        <v>การจัดการทุนชุมชน</v>
      </c>
      <c r="D26" s="349" t="str">
        <f>C35</f>
        <v>ครัวเรือนมีการออมเงิน, ถนน, น้ำดื่ม, น้ำใช้, ไฟฟ้า, การติดต่อสื่อสาร, การได้ประโยชน์จากสถานที่ท่องเที่ยว, การเข้าถึงแหล่งทุน</v>
      </c>
      <c r="E26" s="348"/>
      <c r="F26" s="348"/>
    </row>
    <row r="27" spans="1:6">
      <c r="A27" s="40">
        <v>3</v>
      </c>
      <c r="B27" s="348">
        <f t="shared" si="1"/>
        <v>1.5</v>
      </c>
      <c r="C27" s="348" t="str">
        <f t="shared" si="2"/>
        <v>การจัดการความเสี่ยงชุมชน</v>
      </c>
      <c r="D27" s="349" t="str">
        <f>D35</f>
        <v xml:space="preserve">เด็กแรกเกิดมีน้ำหนัก 2,500 กรัม ขึ้นไป, เด็กแรกเกิดได้กินนมแม่อย่างน้อย 6 เดือน, เด็กแรกเกิดถึง 12 ปี ได้รับวัคซีค, ครัวเรือนกินอาหารถูกสุขลักษณะ, ครัวเรือนมีการใช้ยาเพื่อบรรเทาอาการเจ็บป่วยอย่างเหมาะสม, คนอายุ 35 ปีขึ้นไป ได้รับการตรวจสุขภาพประจำปี, คนอายุ 6 ปีขึ้นไป ออกกำลังกายอย่างน้อยสัปดาห์ละ 3 วัน, ครัวเรือนมีการจัดการบ้านเรือนถูกสุขลักษณะ, ครัวเรือนไม่ถูกรบกวนจากมลพิษ, ครัวเรือนมีกาป้องกันอุบัติภัยอย่างถูกวิธี, ครัวเรือนมีความปลอดภัยในชีวิตและทรัพย์สิน, เด็กอายุ 3 - 5 ปี ได้เตรียมความพร้อมก่อนวัยเรียน, เด็กอายุ 6 - 14 ปี ได้รับการศึกษาภาคบังคับ 9 ปี, เด็กจบชั้น ม.3 ได้เรียนต่อชั้น ม.4 หรือเทียบเท่า, คนในครัวเรือนไม่ดื่มสุรา,
คนในครัวเรือนไม่สูบบุหรี่, ครอบครัวมีความอบอุ่น,
ความปลอดภัยในการทำงาน, การป้องกันโรคติดต่อ,
การกีฬา, การจัดการสภาพสิ่งแวดล้อม, ความปลอดภัยจากยาเสพติด,
ความปลอดภัยจากความเสี่ยงในชุมชน, ความปลอดภัยจากภัยพิบัติ
</v>
      </c>
      <c r="E27" s="348"/>
      <c r="F27" s="348"/>
    </row>
    <row r="28" spans="1:6">
      <c r="A28" s="40">
        <v>4</v>
      </c>
      <c r="B28" s="348">
        <f t="shared" si="1"/>
        <v>1.5</v>
      </c>
      <c r="C28" s="348" t="str">
        <f t="shared" si="2"/>
        <v>การแก้ปัญหาความยากจน</v>
      </c>
      <c r="D28" s="349" t="str">
        <f>E35</f>
        <v>ครัวเรือนมีความมั่นคงในที่อยู่อาศัย, คนอายุ 15 - 59 ปี อ่าน เขียนภาษาไทยและคิดเลขอย่างง่ายได้, คนอายุ 15 - 59 ปี มีอาชีพและมีรายได้, คนอายุ 60 ปีขึ้นไป มีอาชีพและมีรายได้, รายได้เฉลี่ยของคนในครัวเรือนต่อปี, การมีที่ดินทีทำกิน, ผลผลิตจาการทำนา, ผลผลิตจาการทำไร่, ผลผลิตจาการทำเกษตรอื่น ๆ, ระกับการศึกษาของประชาชน, อัตราการเรียนต่อของประชาชน, การได้รับการศึกษา,  การเข้าถึงแหล่งทุน</v>
      </c>
      <c r="E28" s="348"/>
      <c r="F28" s="348"/>
    </row>
    <row r="29" spans="1:6">
      <c r="A29" s="40">
        <v>5</v>
      </c>
      <c r="B29" s="348">
        <f t="shared" si="1"/>
        <v>1.5</v>
      </c>
      <c r="C29" s="348" t="str">
        <f t="shared" si="2"/>
        <v>การบริหารจัดการชุมชน</v>
      </c>
      <c r="D29" s="349" t="str">
        <f>F35</f>
        <v>ครัวเรือนมีน้ำสะอาดสำหรับดื่มและบริโภค,  ครัวเรือนมีน้ำใช้ตลอดปี, คนอายุ 6 ปีขึ้นไป ปฏิบัติกิจกรรมทางศาสนา, ผู้สูงอายุ ได้รับการดู, ผู้พิการ ได้รับการดู, ผู้ป่วยโรคเรื้อรัง ได้รับการดู, ครัวเรือนมีส่วนร่วมทำกิจกรรมสาธารณะ, การได้รับผลประโยชน์จากสถานที่ท่องเที่ยว, การมีส่วนร่วมของชุมชน, การรวมกลุ่มของชุมชน, การเรียนรู้โดยชุมชน, การได้รับความคุ้มครองทางสังคม, การใช้ประโยชน์จากที่ดิน, การปลูกป่าหรือไม้ยืนต้น</v>
      </c>
      <c r="E29" s="348"/>
      <c r="F29" s="348"/>
    </row>
    <row r="30" spans="1:6">
      <c r="A30" s="40"/>
      <c r="B30" s="348"/>
      <c r="C30" s="348"/>
      <c r="D30" s="349"/>
      <c r="E30" s="348"/>
      <c r="F30" s="348"/>
    </row>
    <row r="31" spans="1:6">
      <c r="A31" s="40"/>
      <c r="B31" s="348"/>
      <c r="C31" s="348"/>
      <c r="D31" s="348"/>
      <c r="E31" s="348"/>
      <c r="F31" s="348"/>
    </row>
    <row r="32" spans="1:6" ht="24.75" thickBot="1">
      <c r="A32" s="41"/>
      <c r="B32" s="32"/>
      <c r="C32" s="32"/>
      <c r="D32" s="32"/>
      <c r="E32" s="333"/>
      <c r="F32" s="333"/>
    </row>
    <row r="33" spans="1:6">
      <c r="A33" s="49" t="s">
        <v>34</v>
      </c>
      <c r="B33" s="50" t="s">
        <v>38</v>
      </c>
      <c r="C33" s="50" t="s">
        <v>39</v>
      </c>
      <c r="D33" s="50" t="s">
        <v>40</v>
      </c>
      <c r="E33" s="50" t="s">
        <v>41</v>
      </c>
      <c r="F33" s="51" t="str">
        <f>$F$12</f>
        <v>การบริหารจัดการชุมชน</v>
      </c>
    </row>
    <row r="34" spans="1:6">
      <c r="A34" s="56"/>
      <c r="B34" s="29">
        <f>IF(B15&gt;0,(B13+B14+B15)/3,(B13+B14)/2)</f>
        <v>1.5</v>
      </c>
      <c r="C34" s="29">
        <f>IF(C15&gt;0,(C13+C14+C15)/3,(C13+C14)/2)</f>
        <v>1.5</v>
      </c>
      <c r="D34" s="29">
        <f>IF(D15&gt;0,(D13+D14+D15)/3,(D13+D14)/2)</f>
        <v>1.5</v>
      </c>
      <c r="E34" s="29">
        <f>IF(E15&gt;0,(E13+E14+E15)/3,(E13+E14)/2)</f>
        <v>1.5</v>
      </c>
      <c r="F34" s="57">
        <f>IF(F15&gt;0,(F13+F14+F15)/3,(F13+F14)/2)</f>
        <v>1.5</v>
      </c>
    </row>
    <row r="35" spans="1:6" s="232" customFormat="1" ht="303" customHeight="1">
      <c r="A35" s="332"/>
      <c r="B35" s="352" t="s">
        <v>294</v>
      </c>
      <c r="C35" s="352" t="s">
        <v>291</v>
      </c>
      <c r="D35" s="352" t="s">
        <v>303</v>
      </c>
      <c r="E35" s="352" t="s">
        <v>292</v>
      </c>
      <c r="F35" s="352" t="s">
        <v>293</v>
      </c>
    </row>
    <row r="36" spans="1:6">
      <c r="A36" s="40"/>
      <c r="B36" s="75" t="s">
        <v>295</v>
      </c>
      <c r="C36" s="75" t="s">
        <v>157</v>
      </c>
      <c r="D36" s="75" t="s">
        <v>164</v>
      </c>
      <c r="E36" s="75" t="s">
        <v>188</v>
      </c>
      <c r="F36" s="75" t="s">
        <v>196</v>
      </c>
    </row>
    <row r="37" spans="1:6">
      <c r="A37" s="40"/>
      <c r="B37" s="75" t="s">
        <v>142</v>
      </c>
      <c r="C37" s="76" t="s">
        <v>158</v>
      </c>
      <c r="D37" s="75" t="s">
        <v>166</v>
      </c>
      <c r="E37" s="75" t="s">
        <v>190</v>
      </c>
      <c r="F37" s="75" t="s">
        <v>197</v>
      </c>
    </row>
    <row r="38" spans="1:6">
      <c r="A38" s="40"/>
      <c r="B38" s="75" t="s">
        <v>143</v>
      </c>
      <c r="C38" s="76" t="s">
        <v>159</v>
      </c>
      <c r="D38" s="75" t="s">
        <v>168</v>
      </c>
      <c r="E38" s="75" t="s">
        <v>191</v>
      </c>
      <c r="F38" s="75" t="s">
        <v>199</v>
      </c>
    </row>
    <row r="39" spans="1:6">
      <c r="A39" s="40"/>
      <c r="B39" s="76" t="s">
        <v>144</v>
      </c>
      <c r="C39" s="76" t="s">
        <v>160</v>
      </c>
      <c r="D39" s="75" t="s">
        <v>170</v>
      </c>
      <c r="E39" s="75" t="s">
        <v>143</v>
      </c>
      <c r="F39" s="75" t="s">
        <v>201</v>
      </c>
    </row>
    <row r="40" spans="1:6">
      <c r="A40" s="40"/>
      <c r="B40" s="76" t="s">
        <v>145</v>
      </c>
      <c r="C40" s="76" t="s">
        <v>161</v>
      </c>
      <c r="D40" s="75" t="s">
        <v>172</v>
      </c>
      <c r="E40" s="75" t="s">
        <v>192</v>
      </c>
      <c r="F40" s="75" t="s">
        <v>203</v>
      </c>
    </row>
    <row r="41" spans="1:6">
      <c r="A41" s="40"/>
      <c r="B41" s="76" t="s">
        <v>146</v>
      </c>
      <c r="C41" s="76" t="s">
        <v>162</v>
      </c>
      <c r="D41" s="75" t="s">
        <v>174</v>
      </c>
      <c r="E41" s="76" t="s">
        <v>189</v>
      </c>
      <c r="F41" s="75" t="s">
        <v>205</v>
      </c>
    </row>
    <row r="42" spans="1:6">
      <c r="A42" s="40"/>
      <c r="B42" s="76" t="s">
        <v>147</v>
      </c>
      <c r="C42" s="76" t="s">
        <v>163</v>
      </c>
      <c r="D42" s="75" t="s">
        <v>176</v>
      </c>
      <c r="E42" s="76" t="s">
        <v>148</v>
      </c>
      <c r="F42" s="75" t="s">
        <v>206</v>
      </c>
    </row>
    <row r="43" spans="1:6">
      <c r="A43" s="77"/>
      <c r="B43" s="76" t="s">
        <v>148</v>
      </c>
      <c r="C43" s="76" t="s">
        <v>152</v>
      </c>
      <c r="D43" s="75" t="s">
        <v>178</v>
      </c>
      <c r="E43" s="76" t="s">
        <v>149</v>
      </c>
      <c r="F43" s="76" t="s">
        <v>163</v>
      </c>
    </row>
    <row r="44" spans="1:6">
      <c r="B44" s="76" t="s">
        <v>149</v>
      </c>
      <c r="D44" s="75" t="s">
        <v>179</v>
      </c>
      <c r="E44" s="76" t="s">
        <v>150</v>
      </c>
      <c r="F44" s="76" t="s">
        <v>198</v>
      </c>
    </row>
    <row r="45" spans="1:6">
      <c r="B45" s="76" t="s">
        <v>150</v>
      </c>
      <c r="D45" s="75" t="s">
        <v>180</v>
      </c>
      <c r="E45" s="76" t="s">
        <v>193</v>
      </c>
      <c r="F45" s="76" t="s">
        <v>200</v>
      </c>
    </row>
    <row r="46" spans="1:6">
      <c r="B46" s="76" t="s">
        <v>151</v>
      </c>
      <c r="D46" s="75" t="s">
        <v>181</v>
      </c>
      <c r="E46" s="76" t="s">
        <v>194</v>
      </c>
      <c r="F46" s="76" t="s">
        <v>202</v>
      </c>
    </row>
    <row r="47" spans="1:6">
      <c r="B47" s="76" t="s">
        <v>152</v>
      </c>
      <c r="D47" s="75" t="s">
        <v>182</v>
      </c>
      <c r="E47" s="76" t="s">
        <v>195</v>
      </c>
      <c r="F47" s="76" t="s">
        <v>204</v>
      </c>
    </row>
    <row r="48" spans="1:6">
      <c r="B48" s="76" t="s">
        <v>153</v>
      </c>
      <c r="D48" s="75" t="s">
        <v>183</v>
      </c>
      <c r="E48" s="76" t="s">
        <v>152</v>
      </c>
      <c r="F48" s="76" t="s">
        <v>154</v>
      </c>
    </row>
    <row r="49" spans="2:6">
      <c r="B49" s="76" t="s">
        <v>154</v>
      </c>
      <c r="D49" s="75" t="s">
        <v>184</v>
      </c>
      <c r="F49" s="76" t="s">
        <v>207</v>
      </c>
    </row>
    <row r="50" spans="2:6">
      <c r="B50" s="76" t="s">
        <v>155</v>
      </c>
      <c r="D50" s="75" t="s">
        <v>185</v>
      </c>
    </row>
    <row r="51" spans="2:6">
      <c r="D51" s="75" t="s">
        <v>186</v>
      </c>
    </row>
    <row r="52" spans="2:6">
      <c r="D52" s="75" t="s">
        <v>187</v>
      </c>
    </row>
    <row r="53" spans="2:6">
      <c r="D53" s="76" t="s">
        <v>165</v>
      </c>
    </row>
    <row r="54" spans="2:6">
      <c r="D54" s="76" t="s">
        <v>167</v>
      </c>
    </row>
    <row r="55" spans="2:6">
      <c r="D55" s="76" t="s">
        <v>169</v>
      </c>
    </row>
    <row r="56" spans="2:6">
      <c r="D56" s="76" t="s">
        <v>171</v>
      </c>
    </row>
    <row r="57" spans="2:6">
      <c r="D57" s="76" t="s">
        <v>173</v>
      </c>
    </row>
    <row r="58" spans="2:6">
      <c r="D58" s="76" t="s">
        <v>175</v>
      </c>
    </row>
    <row r="59" spans="2:6">
      <c r="D59" s="76" t="s">
        <v>177</v>
      </c>
    </row>
  </sheetData>
  <sheetProtection selectLockedCells="1" selectUnlockedCells="1"/>
  <mergeCells count="5">
    <mergeCell ref="D2:F2"/>
    <mergeCell ref="D3:F3"/>
    <mergeCell ref="A1:F1"/>
    <mergeCell ref="A6:F6"/>
    <mergeCell ref="D4:F4"/>
  </mergeCells>
  <phoneticPr fontId="0" type="noConversion"/>
  <pageMargins left="0.25" right="0.25" top="0.25" bottom="0.25" header="0.3" footer="0.3"/>
  <pageSetup paperSize="9" scale="70" orientation="landscape" blackAndWhite="1" r:id="rId1"/>
  <headerFooter alignWithMargins="0">
    <oddFooter>&amp;LCopyright MarketWare International 2002&amp;CPage &amp;P</oddFooter>
  </headerFooter>
  <ignoredErrors>
    <ignoredError sqref="A8:A9 D25:D29" unlocked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9" tint="-0.249977111117893"/>
  </sheetPr>
  <dimension ref="A1:W158"/>
  <sheetViews>
    <sheetView zoomScale="90" zoomScaleNormal="90" zoomScalePageLayoutView="130" workbookViewId="0">
      <selection activeCell="M27" sqref="M27"/>
    </sheetView>
  </sheetViews>
  <sheetFormatPr defaultColWidth="8.7109375" defaultRowHeight="24"/>
  <cols>
    <col min="1" max="1" width="9.7109375" style="42" customWidth="1"/>
    <col min="2" max="6" width="9.7109375" style="22" customWidth="1"/>
    <col min="7" max="10" width="13.42578125" style="22" customWidth="1"/>
    <col min="11" max="11" width="13.42578125" style="42" customWidth="1"/>
    <col min="12" max="12" width="13.42578125" style="23" customWidth="1"/>
    <col min="13" max="13" width="19.42578125" style="23" bestFit="1" customWidth="1"/>
    <col min="14" max="14" width="20.7109375" style="23" customWidth="1"/>
    <col min="15" max="18" width="18.7109375" style="23" customWidth="1"/>
    <col min="19" max="16384" width="8.7109375" style="23"/>
  </cols>
  <sheetData>
    <row r="1" spans="1:18">
      <c r="B1" s="117" t="s">
        <v>282</v>
      </c>
      <c r="C1" s="118"/>
      <c r="D1" s="118" t="s">
        <v>114</v>
      </c>
      <c r="E1" s="118"/>
      <c r="F1" s="117" t="s">
        <v>285</v>
      </c>
      <c r="G1" s="119" t="s">
        <v>116</v>
      </c>
      <c r="H1" s="119"/>
      <c r="I1" s="117"/>
      <c r="J1" s="160"/>
    </row>
    <row r="2" spans="1:18">
      <c r="B2" s="117" t="s">
        <v>283</v>
      </c>
      <c r="C2" s="119"/>
      <c r="D2" s="119" t="s">
        <v>115</v>
      </c>
      <c r="E2" s="119"/>
      <c r="F2" s="117" t="s">
        <v>286</v>
      </c>
      <c r="G2" s="119">
        <v>14</v>
      </c>
      <c r="H2" s="119"/>
      <c r="I2" s="117"/>
      <c r="J2" s="160"/>
    </row>
    <row r="3" spans="1:18">
      <c r="B3" s="117" t="s">
        <v>284</v>
      </c>
      <c r="C3" s="119"/>
      <c r="D3" s="119" t="s">
        <v>116</v>
      </c>
      <c r="E3" s="119"/>
      <c r="F3" s="117"/>
      <c r="G3" s="117"/>
      <c r="H3" s="117"/>
      <c r="I3" s="117"/>
      <c r="J3" s="160"/>
    </row>
    <row r="4" spans="1:18">
      <c r="E4" s="107"/>
      <c r="F4" s="27"/>
      <c r="G4" s="27"/>
      <c r="H4" s="27"/>
      <c r="I4" s="27"/>
    </row>
    <row r="5" spans="1:18">
      <c r="B5" s="578" t="s">
        <v>235</v>
      </c>
      <c r="C5" s="579"/>
      <c r="D5" s="579"/>
      <c r="E5" s="579"/>
      <c r="F5" s="92"/>
      <c r="G5" s="116" t="s">
        <v>30</v>
      </c>
      <c r="H5" s="102" t="s">
        <v>210</v>
      </c>
      <c r="I5" s="102" t="s">
        <v>211</v>
      </c>
      <c r="J5" s="102" t="s">
        <v>217</v>
      </c>
    </row>
    <row r="6" spans="1:18">
      <c r="A6" s="90"/>
      <c r="B6" s="93" t="s">
        <v>88</v>
      </c>
      <c r="C6" s="94"/>
      <c r="D6" s="94"/>
      <c r="E6" s="94"/>
      <c r="F6" s="92"/>
      <c r="G6" s="95">
        <f>SUM(G44:G46)</f>
        <v>0</v>
      </c>
      <c r="H6" s="183">
        <f>SUM(G47:G57)</f>
        <v>0</v>
      </c>
      <c r="I6" s="96">
        <f>SUM(G58:G62)</f>
        <v>0</v>
      </c>
      <c r="J6" s="181"/>
    </row>
    <row r="7" spans="1:18">
      <c r="A7" s="90"/>
      <c r="B7" s="93" t="s">
        <v>89</v>
      </c>
      <c r="C7" s="94"/>
      <c r="D7" s="94"/>
      <c r="E7" s="94"/>
      <c r="F7" s="92"/>
      <c r="G7" s="97">
        <f>SUM(G67)</f>
        <v>0</v>
      </c>
      <c r="H7" s="184">
        <f>SUM(G68:G74)</f>
        <v>0</v>
      </c>
      <c r="I7" s="98">
        <f>SUM(G75:G79)</f>
        <v>0</v>
      </c>
      <c r="J7" s="181"/>
    </row>
    <row r="8" spans="1:18">
      <c r="A8" s="90"/>
      <c r="B8" s="93" t="s">
        <v>90</v>
      </c>
      <c r="C8" s="94"/>
      <c r="D8" s="94"/>
      <c r="E8" s="94"/>
      <c r="F8" s="92"/>
      <c r="G8" s="97">
        <f>SUM(G84:G100)</f>
        <v>0</v>
      </c>
      <c r="H8" s="184">
        <f>SUM(G101:G107)</f>
        <v>0</v>
      </c>
      <c r="I8" s="98">
        <f>SUM(G108:G112)</f>
        <v>0</v>
      </c>
      <c r="J8" s="181"/>
    </row>
    <row r="9" spans="1:18">
      <c r="A9" s="90"/>
      <c r="B9" s="93" t="s">
        <v>91</v>
      </c>
      <c r="C9" s="94"/>
      <c r="D9" s="94"/>
      <c r="E9" s="94"/>
      <c r="F9" s="92"/>
      <c r="G9" s="97">
        <f>SUM(G117:G121)</f>
        <v>0</v>
      </c>
      <c r="H9" s="184">
        <f>SUM(G122:G130)</f>
        <v>0</v>
      </c>
      <c r="I9" s="98">
        <f>SUM(G131:G135)</f>
        <v>0</v>
      </c>
      <c r="J9" s="181"/>
    </row>
    <row r="10" spans="1:18">
      <c r="A10" s="90"/>
      <c r="B10" s="93" t="s">
        <v>92</v>
      </c>
      <c r="C10" s="94"/>
      <c r="D10" s="94"/>
      <c r="E10" s="94"/>
      <c r="F10" s="92"/>
      <c r="G10" s="97">
        <f>SUM(G140:G146)</f>
        <v>0</v>
      </c>
      <c r="H10" s="184">
        <f>SUM(G147:G152)</f>
        <v>0</v>
      </c>
      <c r="I10" s="98">
        <f>SUM(G153:G157)</f>
        <v>0</v>
      </c>
      <c r="J10" s="181"/>
    </row>
    <row r="12" spans="1:18">
      <c r="B12" s="578" t="s">
        <v>236</v>
      </c>
      <c r="C12" s="579"/>
      <c r="D12" s="579"/>
      <c r="E12" s="579"/>
      <c r="F12" s="92"/>
      <c r="G12" s="102" t="s">
        <v>30</v>
      </c>
      <c r="H12" s="102" t="s">
        <v>210</v>
      </c>
      <c r="I12" s="102" t="s">
        <v>222</v>
      </c>
      <c r="J12" s="186" t="s">
        <v>221</v>
      </c>
      <c r="K12" s="373" t="s">
        <v>220</v>
      </c>
      <c r="M12" s="112" t="s">
        <v>238</v>
      </c>
      <c r="N12" s="196" t="s">
        <v>252</v>
      </c>
      <c r="O12" s="197" t="s">
        <v>39</v>
      </c>
      <c r="P12" s="196" t="s">
        <v>246</v>
      </c>
      <c r="Q12" s="196" t="s">
        <v>247</v>
      </c>
      <c r="R12" s="196" t="s">
        <v>248</v>
      </c>
    </row>
    <row r="13" spans="1:18">
      <c r="B13" s="93" t="s">
        <v>88</v>
      </c>
      <c r="C13" s="94"/>
      <c r="D13" s="94"/>
      <c r="E13" s="94"/>
      <c r="F13" s="92"/>
      <c r="G13" s="95">
        <f>COUNTIF(G44:G46,"&lt;&gt;0")</f>
        <v>0</v>
      </c>
      <c r="H13" s="183">
        <f>COUNTIF(G47:G57,"&lt;&gt;0")</f>
        <v>0</v>
      </c>
      <c r="I13" s="96">
        <f>COUNTIF(G58:G62,"&lt;&gt;0")</f>
        <v>0</v>
      </c>
      <c r="J13" s="181">
        <f>IF(I13,I6/I13,0)</f>
        <v>0</v>
      </c>
      <c r="K13" s="372">
        <f>IF(H13,H6/H13,0)</f>
        <v>0</v>
      </c>
      <c r="M13" s="112" t="s">
        <v>256</v>
      </c>
      <c r="N13" s="203">
        <f>$G20</f>
        <v>0</v>
      </c>
      <c r="O13" s="203">
        <f>$G21</f>
        <v>0</v>
      </c>
      <c r="P13" s="203">
        <f>$G22</f>
        <v>0</v>
      </c>
      <c r="Q13" s="203">
        <f>$G23</f>
        <v>0</v>
      </c>
      <c r="R13" s="203">
        <f>$G24</f>
        <v>0</v>
      </c>
    </row>
    <row r="14" spans="1:18">
      <c r="B14" s="93" t="s">
        <v>89</v>
      </c>
      <c r="C14" s="94"/>
      <c r="D14" s="94"/>
      <c r="E14" s="94"/>
      <c r="F14" s="92"/>
      <c r="G14" s="97">
        <f>COUNTIF(G67,"&lt;&gt;0")</f>
        <v>0</v>
      </c>
      <c r="H14" s="184">
        <f>COUNTIF(G68:G74,"&lt;&gt;0")</f>
        <v>0</v>
      </c>
      <c r="I14" s="98">
        <f>COUNTIF(G75:G79,"&lt;&gt;0")</f>
        <v>0</v>
      </c>
      <c r="J14" s="181">
        <f>IF(I14,I7/I14,0)</f>
        <v>0</v>
      </c>
      <c r="K14" s="372">
        <f>IF(H14,H7/H14,0)</f>
        <v>0</v>
      </c>
      <c r="M14" s="112" t="s">
        <v>156</v>
      </c>
      <c r="N14" s="202">
        <f>H20</f>
        <v>0</v>
      </c>
      <c r="O14" s="202">
        <f>H21</f>
        <v>0</v>
      </c>
      <c r="P14" s="202">
        <f>H22</f>
        <v>0</v>
      </c>
      <c r="Q14" s="202">
        <f>H23</f>
        <v>0</v>
      </c>
      <c r="R14" s="202">
        <f>H24</f>
        <v>0</v>
      </c>
    </row>
    <row r="15" spans="1:18" ht="24" customHeight="1">
      <c r="B15" s="93" t="s">
        <v>90</v>
      </c>
      <c r="C15" s="94"/>
      <c r="D15" s="94"/>
      <c r="E15" s="94"/>
      <c r="F15" s="92"/>
      <c r="G15" s="97">
        <f>COUNT(G84:G100)</f>
        <v>17</v>
      </c>
      <c r="H15" s="184">
        <f>COUNTIF(G101:G107,"&lt;&gt;0")</f>
        <v>0</v>
      </c>
      <c r="I15" s="98">
        <f>COUNTIF(G108:G112,"&lt;&gt;0")</f>
        <v>0</v>
      </c>
      <c r="J15" s="181">
        <f>IF(I15,I8/I15,0)</f>
        <v>0</v>
      </c>
      <c r="K15" s="372">
        <f>IF(H15,H8/H15,0)</f>
        <v>0</v>
      </c>
      <c r="L15" s="187"/>
      <c r="M15" s="112" t="s">
        <v>257</v>
      </c>
      <c r="N15" s="204">
        <f>I20</f>
        <v>0</v>
      </c>
      <c r="O15" s="204">
        <f>I21</f>
        <v>0</v>
      </c>
      <c r="P15" s="204">
        <f>I22</f>
        <v>0</v>
      </c>
      <c r="Q15" s="204">
        <f>I23</f>
        <v>0</v>
      </c>
      <c r="R15" s="204">
        <f>I24</f>
        <v>0</v>
      </c>
    </row>
    <row r="16" spans="1:18">
      <c r="B16" s="93" t="s">
        <v>91</v>
      </c>
      <c r="C16" s="94"/>
      <c r="D16" s="94"/>
      <c r="E16" s="94"/>
      <c r="F16" s="92"/>
      <c r="G16" s="97">
        <f>COUNT(G117:G121)</f>
        <v>5</v>
      </c>
      <c r="H16" s="184">
        <f>COUNTIF(G122:G130,"&lt;&gt;0")</f>
        <v>0</v>
      </c>
      <c r="I16" s="98">
        <f>COUNTIF(G131:G135,"&lt;&gt;0")</f>
        <v>0</v>
      </c>
      <c r="J16" s="181">
        <f>IF(I16,I9/I16,0)</f>
        <v>0</v>
      </c>
      <c r="K16" s="372">
        <f>IF(H16,H9/H16,0)</f>
        <v>0</v>
      </c>
      <c r="L16" s="187"/>
      <c r="M16" s="200" t="s">
        <v>234</v>
      </c>
    </row>
    <row r="17" spans="1:22">
      <c r="B17" s="93" t="s">
        <v>92</v>
      </c>
      <c r="C17" s="94"/>
      <c r="D17" s="94"/>
      <c r="E17" s="94"/>
      <c r="F17" s="92"/>
      <c r="G17" s="97">
        <f>COUNT(G140:G146)</f>
        <v>7</v>
      </c>
      <c r="H17" s="184">
        <f>COUNTIF(G147:G152,"&lt;&gt;0")</f>
        <v>0</v>
      </c>
      <c r="I17" s="98">
        <f>COUNTIF(G153:G157,"&lt;&gt;0")</f>
        <v>0</v>
      </c>
      <c r="J17" s="181">
        <f>IF(I17,I10/I17,0)</f>
        <v>0</v>
      </c>
      <c r="K17" s="372">
        <f>IF(H17,H10/H17,0)</f>
        <v>0</v>
      </c>
      <c r="L17" s="187"/>
      <c r="M17" s="112" t="s">
        <v>232</v>
      </c>
      <c r="N17" s="196" t="s">
        <v>245</v>
      </c>
      <c r="O17" s="197" t="s">
        <v>39</v>
      </c>
      <c r="P17" s="196" t="s">
        <v>246</v>
      </c>
      <c r="Q17" s="196" t="s">
        <v>247</v>
      </c>
      <c r="R17" s="196" t="s">
        <v>248</v>
      </c>
    </row>
    <row r="18" spans="1:22">
      <c r="B18" s="99"/>
      <c r="C18" s="27"/>
      <c r="D18" s="27"/>
      <c r="E18" s="27"/>
      <c r="G18" s="22">
        <f>SUM(G13:G17)</f>
        <v>29</v>
      </c>
      <c r="H18" s="22">
        <f t="shared" ref="H18:I18" si="0">SUM(H13:H17)</f>
        <v>0</v>
      </c>
      <c r="I18" s="22">
        <f t="shared" si="0"/>
        <v>0</v>
      </c>
      <c r="M18" s="174"/>
      <c r="N18" s="175">
        <f>K20</f>
        <v>0</v>
      </c>
      <c r="O18" s="175">
        <f>K21</f>
        <v>0</v>
      </c>
      <c r="P18" s="175">
        <f>K22</f>
        <v>0</v>
      </c>
      <c r="Q18" s="175">
        <f>K23</f>
        <v>0</v>
      </c>
      <c r="R18" s="175">
        <f>K24</f>
        <v>0</v>
      </c>
    </row>
    <row r="19" spans="1:22">
      <c r="B19" s="578" t="s">
        <v>237</v>
      </c>
      <c r="C19" s="579"/>
      <c r="D19" s="579"/>
      <c r="E19" s="579"/>
      <c r="F19" s="92"/>
      <c r="G19" s="198" t="s">
        <v>226</v>
      </c>
      <c r="H19" s="198" t="s">
        <v>227</v>
      </c>
      <c r="I19" s="198" t="s">
        <v>228</v>
      </c>
      <c r="J19" s="198" t="s">
        <v>218</v>
      </c>
      <c r="K19" s="374" t="s">
        <v>219</v>
      </c>
      <c r="M19" s="201" t="s">
        <v>233</v>
      </c>
    </row>
    <row r="20" spans="1:22" ht="24" customHeight="1">
      <c r="B20" s="93" t="s">
        <v>264</v>
      </c>
      <c r="C20" s="94"/>
      <c r="D20" s="94"/>
      <c r="E20" s="94"/>
      <c r="F20" s="92"/>
      <c r="G20" s="166">
        <f>IF(G6&gt;=81,3,IF(G6&gt;=61,2.5,IF(G6&gt;=41,2,IF(G6&gt;=21,1.5,IF(G6&gt;=1,1,0)))))</f>
        <v>0</v>
      </c>
      <c r="H20" s="185">
        <f t="shared" ref="H20:I24" si="1">IF(H13,H6/H13,0)</f>
        <v>0</v>
      </c>
      <c r="I20" s="182">
        <f t="shared" si="1"/>
        <v>0</v>
      </c>
      <c r="J20" s="199">
        <f>AVERAGE(G20:I20)</f>
        <v>0</v>
      </c>
      <c r="K20" s="372">
        <f>(G20+K13+J13)/3</f>
        <v>0</v>
      </c>
      <c r="O20" s="232"/>
    </row>
    <row r="21" spans="1:22">
      <c r="B21" s="93" t="s">
        <v>225</v>
      </c>
      <c r="C21" s="94"/>
      <c r="D21" s="94"/>
      <c r="E21" s="94"/>
      <c r="F21" s="92"/>
      <c r="G21" s="166">
        <f>IF(G7&gt;=81,3,IF(G7&gt;=61,2.5,IF(G7&gt;=41,2,IF(G7&gt;=21,1.5,IF(G7&gt;=1,1,0)))))</f>
        <v>0</v>
      </c>
      <c r="H21" s="185">
        <f t="shared" si="1"/>
        <v>0</v>
      </c>
      <c r="I21" s="182">
        <f t="shared" si="1"/>
        <v>0</v>
      </c>
      <c r="J21" s="199">
        <f t="shared" ref="J21:J23" si="2">AVERAGE(G21:I21)</f>
        <v>0</v>
      </c>
      <c r="K21" s="372">
        <f>(G21+K14+J14)/3</f>
        <v>0</v>
      </c>
      <c r="L21" s="233">
        <f>MIN(D28:D32)</f>
        <v>0</v>
      </c>
      <c r="M21" s="23" t="str">
        <f>LOOKUP(2,1/($D$28:$D$32=L21),$E$28:$E$32)</f>
        <v>สารสนเทศเพื่อการบริหารจัดการชุมชน</v>
      </c>
      <c r="O21" s="232"/>
      <c r="U21" s="188"/>
      <c r="V21" s="189"/>
    </row>
    <row r="22" spans="1:22" ht="24" customHeight="1">
      <c r="B22" s="93" t="s">
        <v>229</v>
      </c>
      <c r="C22" s="94"/>
      <c r="D22" s="94"/>
      <c r="E22" s="94"/>
      <c r="F22" s="92"/>
      <c r="G22" s="166">
        <f>IF(G8&gt;=81,3,IF(G8&gt;=61,2.5,IF(G8&gt;=41,2,IF(G8&gt;=21,1.5,IF(G8&gt;=1,1,0)))))</f>
        <v>0</v>
      </c>
      <c r="H22" s="185">
        <f t="shared" si="1"/>
        <v>0</v>
      </c>
      <c r="I22" s="182">
        <f t="shared" si="1"/>
        <v>0</v>
      </c>
      <c r="J22" s="199">
        <f t="shared" si="2"/>
        <v>0</v>
      </c>
      <c r="K22" s="372">
        <f>(G22+K15+J15)/3</f>
        <v>0</v>
      </c>
      <c r="L22" s="233">
        <f>SMALL(D28:D32,2)</f>
        <v>0</v>
      </c>
      <c r="M22" s="23" t="str">
        <f>IFERROR(VLOOKUP(L22,$D$28:$E$32,2,0), "not found")</f>
        <v>สารสนเทศเพื่อการพัฒนาด้านอาชีพ</v>
      </c>
      <c r="U22" s="188"/>
      <c r="V22" s="189"/>
    </row>
    <row r="23" spans="1:22">
      <c r="B23" s="93" t="s">
        <v>230</v>
      </c>
      <c r="C23" s="94"/>
      <c r="D23" s="94"/>
      <c r="E23" s="94"/>
      <c r="F23" s="92"/>
      <c r="G23" s="166">
        <f>IF(G9&gt;=81,3,IF(G9&gt;=61,2.5,IF(G9&gt;=41,2,IF(G9&gt;=21,1.5,IF(G9&gt;=1,1,0)))))</f>
        <v>0</v>
      </c>
      <c r="H23" s="185">
        <f t="shared" si="1"/>
        <v>0</v>
      </c>
      <c r="I23" s="182">
        <f t="shared" si="1"/>
        <v>0</v>
      </c>
      <c r="J23" s="199">
        <f t="shared" si="2"/>
        <v>0</v>
      </c>
      <c r="K23" s="372">
        <f>(G23+K16+J16)/3</f>
        <v>0</v>
      </c>
      <c r="L23" s="233">
        <f>MEDIAN(D28:D32)</f>
        <v>0</v>
      </c>
      <c r="M23" s="23" t="str">
        <f>IFERROR(VLOOKUP(L23,$D$28:$E$32,2,0), "not found")</f>
        <v>สารสนเทศเพื่อการพัฒนาด้านอาชีพ</v>
      </c>
      <c r="U23" s="188"/>
      <c r="V23" s="189"/>
    </row>
    <row r="24" spans="1:22">
      <c r="B24" s="93" t="s">
        <v>231</v>
      </c>
      <c r="C24" s="94"/>
      <c r="D24" s="94"/>
      <c r="E24" s="94"/>
      <c r="F24" s="92"/>
      <c r="G24" s="166">
        <f>IF(G10&gt;=81,3,IF(G10&gt;=61,2.5,IF(G10&gt;=41,2,IF(G10&gt;=21,1.5,IF(G10&gt;=1,1,0)))))</f>
        <v>0</v>
      </c>
      <c r="H24" s="185">
        <f t="shared" si="1"/>
        <v>0</v>
      </c>
      <c r="I24" s="182">
        <f t="shared" si="1"/>
        <v>0</v>
      </c>
      <c r="J24" s="199">
        <f>AVERAGE(G24:I24)</f>
        <v>0</v>
      </c>
      <c r="K24" s="372">
        <f>(G24+K17+J17)/3</f>
        <v>0</v>
      </c>
      <c r="L24" s="233">
        <f>SMALL(D28:D32,4)</f>
        <v>0</v>
      </c>
      <c r="M24" s="23" t="str">
        <f t="shared" ref="M24:M25" si="3">IFERROR(VLOOKUP(L24,$D$28:$E$32,2,0), "not found")</f>
        <v>สารสนเทศเพื่อการพัฒนาด้านอาชีพ</v>
      </c>
      <c r="U24" s="188"/>
      <c r="V24" s="189"/>
    </row>
    <row r="25" spans="1:22">
      <c r="B25" s="208" t="s">
        <v>243</v>
      </c>
      <c r="C25" s="188"/>
      <c r="D25" s="188"/>
      <c r="E25" s="188"/>
      <c r="F25" s="27"/>
      <c r="G25" s="177"/>
      <c r="H25" s="205"/>
      <c r="I25" s="206"/>
      <c r="J25" s="207"/>
      <c r="K25" s="375"/>
      <c r="L25" s="233">
        <f>MAX(D28:D32)</f>
        <v>0</v>
      </c>
      <c r="M25" s="23" t="str">
        <f t="shared" si="3"/>
        <v>สารสนเทศเพื่อการพัฒนาด้านอาชีพ</v>
      </c>
      <c r="U25" s="188"/>
      <c r="V25" s="189"/>
    </row>
    <row r="26" spans="1:22">
      <c r="A26" s="162"/>
      <c r="B26" s="101"/>
      <c r="C26" s="101"/>
      <c r="D26" s="101"/>
      <c r="F26" s="38"/>
      <c r="G26" s="172"/>
      <c r="H26" s="173"/>
      <c r="I26" s="172"/>
      <c r="J26" s="172"/>
      <c r="U26" s="188"/>
      <c r="V26" s="189"/>
    </row>
    <row r="27" spans="1:22">
      <c r="B27" s="190" t="s">
        <v>261</v>
      </c>
      <c r="C27" s="190" t="s">
        <v>260</v>
      </c>
      <c r="D27" s="190" t="s">
        <v>224</v>
      </c>
      <c r="E27" s="192" t="s">
        <v>240</v>
      </c>
      <c r="F27" s="192"/>
      <c r="G27" s="38"/>
      <c r="H27" s="193" t="s">
        <v>261</v>
      </c>
      <c r="I27" s="193" t="s">
        <v>260</v>
      </c>
      <c r="J27" s="193" t="s">
        <v>224</v>
      </c>
      <c r="K27" s="376" t="s">
        <v>241</v>
      </c>
      <c r="R27" s="188"/>
      <c r="U27" s="188"/>
      <c r="V27" s="189"/>
    </row>
    <row r="28" spans="1:22" s="231" customFormat="1">
      <c r="B28" s="190" t="s">
        <v>287</v>
      </c>
      <c r="C28" s="234">
        <v>1</v>
      </c>
      <c r="D28" s="220">
        <f>G20</f>
        <v>0</v>
      </c>
      <c r="E28" s="221" t="s">
        <v>0</v>
      </c>
      <c r="F28" s="222"/>
      <c r="G28" s="240"/>
      <c r="H28" s="193" t="s">
        <v>288</v>
      </c>
      <c r="I28" s="193">
        <v>1</v>
      </c>
      <c r="J28" s="224">
        <f>H20</f>
        <v>0</v>
      </c>
      <c r="K28" s="377" t="s">
        <v>0</v>
      </c>
      <c r="M28" s="298"/>
      <c r="N28" s="23"/>
      <c r="O28" s="229"/>
      <c r="P28" s="230"/>
      <c r="R28" s="230"/>
      <c r="U28" s="230"/>
    </row>
    <row r="29" spans="1:22" s="231" customFormat="1">
      <c r="B29" s="190" t="s">
        <v>287</v>
      </c>
      <c r="C29" s="234">
        <v>2</v>
      </c>
      <c r="D29" s="220">
        <f>G21</f>
        <v>0</v>
      </c>
      <c r="E29" s="221" t="s">
        <v>253</v>
      </c>
      <c r="F29" s="222"/>
      <c r="G29" s="240"/>
      <c r="H29" s="193" t="s">
        <v>288</v>
      </c>
      <c r="I29" s="193">
        <v>2</v>
      </c>
      <c r="J29" s="224">
        <f>H21</f>
        <v>0</v>
      </c>
      <c r="K29" s="377" t="s">
        <v>253</v>
      </c>
      <c r="M29" s="299"/>
      <c r="N29" s="23"/>
      <c r="O29" s="229"/>
      <c r="P29" s="230"/>
      <c r="R29" s="230"/>
      <c r="U29" s="230"/>
    </row>
    <row r="30" spans="1:22" s="231" customFormat="1">
      <c r="B30" s="190" t="s">
        <v>287</v>
      </c>
      <c r="C30" s="234">
        <v>3</v>
      </c>
      <c r="D30" s="220">
        <f>G22</f>
        <v>0</v>
      </c>
      <c r="E30" s="221" t="s">
        <v>254</v>
      </c>
      <c r="F30" s="222"/>
      <c r="G30" s="240"/>
      <c r="H30" s="193" t="s">
        <v>288</v>
      </c>
      <c r="I30" s="193">
        <v>3</v>
      </c>
      <c r="J30" s="224">
        <f>H22</f>
        <v>0</v>
      </c>
      <c r="K30" s="377" t="s">
        <v>254</v>
      </c>
      <c r="M30" s="299"/>
      <c r="N30" s="23"/>
      <c r="O30" s="229"/>
      <c r="P30" s="230"/>
      <c r="R30" s="230"/>
      <c r="U30" s="230"/>
    </row>
    <row r="31" spans="1:22" s="231" customFormat="1">
      <c r="B31" s="190" t="s">
        <v>287</v>
      </c>
      <c r="C31" s="234">
        <v>4</v>
      </c>
      <c r="D31" s="220">
        <f>G23</f>
        <v>0</v>
      </c>
      <c r="E31" s="221" t="s">
        <v>255</v>
      </c>
      <c r="F31" s="223"/>
      <c r="G31" s="241"/>
      <c r="H31" s="193" t="s">
        <v>288</v>
      </c>
      <c r="I31" s="193">
        <v>4</v>
      </c>
      <c r="J31" s="224">
        <f>H23</f>
        <v>0</v>
      </c>
      <c r="K31" s="377" t="s">
        <v>255</v>
      </c>
      <c r="M31" s="300"/>
      <c r="N31" s="23"/>
      <c r="O31" s="229"/>
      <c r="P31" s="230"/>
    </row>
    <row r="32" spans="1:22" s="231" customFormat="1">
      <c r="B32" s="190" t="s">
        <v>287</v>
      </c>
      <c r="C32" s="234">
        <v>5</v>
      </c>
      <c r="D32" s="220">
        <f>G24</f>
        <v>0</v>
      </c>
      <c r="E32" s="221" t="s">
        <v>1</v>
      </c>
      <c r="F32" s="223"/>
      <c r="G32" s="241"/>
      <c r="H32" s="193" t="s">
        <v>288</v>
      </c>
      <c r="I32" s="193">
        <v>5</v>
      </c>
      <c r="J32" s="224">
        <f>H24</f>
        <v>0</v>
      </c>
      <c r="K32" s="377" t="s">
        <v>1</v>
      </c>
      <c r="M32" s="239"/>
      <c r="O32" s="229"/>
      <c r="P32" s="230"/>
    </row>
    <row r="33" spans="1:23">
      <c r="A33" s="162"/>
      <c r="B33" s="208" t="s">
        <v>263</v>
      </c>
      <c r="C33" s="114"/>
      <c r="D33" s="38"/>
      <c r="E33" s="101"/>
      <c r="F33" s="177"/>
      <c r="G33" s="114"/>
      <c r="H33" s="208" t="s">
        <v>263</v>
      </c>
      <c r="I33" s="177"/>
      <c r="J33" s="38"/>
      <c r="K33" s="100"/>
      <c r="M33" s="215"/>
    </row>
    <row r="34" spans="1:23">
      <c r="A34" s="162"/>
      <c r="B34" s="191" t="s">
        <v>261</v>
      </c>
      <c r="C34" s="191" t="s">
        <v>260</v>
      </c>
      <c r="D34" s="191" t="s">
        <v>224</v>
      </c>
      <c r="E34" s="195" t="s">
        <v>242</v>
      </c>
      <c r="F34" s="194"/>
      <c r="H34" s="213" t="s">
        <v>261</v>
      </c>
      <c r="I34" s="213" t="s">
        <v>260</v>
      </c>
      <c r="J34" s="213" t="s">
        <v>224</v>
      </c>
      <c r="K34" s="378" t="s">
        <v>244</v>
      </c>
      <c r="L34" s="114"/>
      <c r="M34" s="215"/>
    </row>
    <row r="35" spans="1:23">
      <c r="A35" s="162"/>
      <c r="B35" s="191" t="s">
        <v>289</v>
      </c>
      <c r="C35" s="242">
        <v>1</v>
      </c>
      <c r="D35" s="225">
        <f>I20</f>
        <v>0</v>
      </c>
      <c r="E35" s="226" t="s">
        <v>0</v>
      </c>
      <c r="F35" s="227"/>
      <c r="H35" s="213" t="s">
        <v>290</v>
      </c>
      <c r="I35" s="213">
        <v>1</v>
      </c>
      <c r="J35" s="228">
        <f>K20</f>
        <v>0</v>
      </c>
      <c r="K35" s="379" t="s">
        <v>0</v>
      </c>
      <c r="L35" s="243"/>
      <c r="M35" s="215"/>
    </row>
    <row r="36" spans="1:23">
      <c r="A36" s="162"/>
      <c r="B36" s="191" t="s">
        <v>289</v>
      </c>
      <c r="C36" s="242">
        <v>2</v>
      </c>
      <c r="D36" s="225">
        <f>I21</f>
        <v>0</v>
      </c>
      <c r="E36" s="226" t="s">
        <v>253</v>
      </c>
      <c r="F36" s="227"/>
      <c r="H36" s="213" t="s">
        <v>290</v>
      </c>
      <c r="I36" s="213">
        <v>2</v>
      </c>
      <c r="J36" s="228">
        <f>K21</f>
        <v>0</v>
      </c>
      <c r="K36" s="379" t="s">
        <v>253</v>
      </c>
      <c r="L36" s="243"/>
      <c r="M36" s="215"/>
    </row>
    <row r="37" spans="1:23">
      <c r="A37" s="162"/>
      <c r="B37" s="191" t="s">
        <v>289</v>
      </c>
      <c r="C37" s="242">
        <v>3</v>
      </c>
      <c r="D37" s="225">
        <f>I22</f>
        <v>0</v>
      </c>
      <c r="E37" s="226" t="s">
        <v>254</v>
      </c>
      <c r="F37" s="227"/>
      <c r="H37" s="213" t="s">
        <v>290</v>
      </c>
      <c r="I37" s="213">
        <v>3</v>
      </c>
      <c r="J37" s="228">
        <f>K22</f>
        <v>0</v>
      </c>
      <c r="K37" s="379" t="s">
        <v>254</v>
      </c>
      <c r="L37" s="243"/>
      <c r="M37" s="215"/>
    </row>
    <row r="38" spans="1:23">
      <c r="A38" s="162"/>
      <c r="B38" s="191" t="s">
        <v>289</v>
      </c>
      <c r="C38" s="242">
        <v>4</v>
      </c>
      <c r="D38" s="225">
        <f>I23</f>
        <v>0</v>
      </c>
      <c r="E38" s="226" t="s">
        <v>255</v>
      </c>
      <c r="F38" s="227"/>
      <c r="H38" s="213" t="s">
        <v>290</v>
      </c>
      <c r="I38" s="213">
        <v>4</v>
      </c>
      <c r="J38" s="228">
        <f>K23</f>
        <v>0</v>
      </c>
      <c r="K38" s="379" t="s">
        <v>255</v>
      </c>
      <c r="L38" s="239"/>
      <c r="M38" s="215"/>
    </row>
    <row r="39" spans="1:23" s="39" customFormat="1">
      <c r="A39" s="100"/>
      <c r="B39" s="191" t="s">
        <v>289</v>
      </c>
      <c r="C39" s="242">
        <v>5</v>
      </c>
      <c r="D39" s="225">
        <f>I24</f>
        <v>0</v>
      </c>
      <c r="E39" s="226" t="s">
        <v>1</v>
      </c>
      <c r="F39" s="227"/>
      <c r="H39" s="213" t="s">
        <v>290</v>
      </c>
      <c r="I39" s="213">
        <v>5</v>
      </c>
      <c r="J39" s="228">
        <f>K24</f>
        <v>0</v>
      </c>
      <c r="K39" s="379" t="s">
        <v>1</v>
      </c>
      <c r="L39" s="239"/>
      <c r="M39" s="180"/>
      <c r="P39" s="109"/>
      <c r="Q39" s="109"/>
      <c r="R39" s="109"/>
    </row>
    <row r="40" spans="1:23" s="39" customFormat="1">
      <c r="A40" s="100"/>
      <c r="B40" s="208" t="s">
        <v>263</v>
      </c>
      <c r="C40" s="236"/>
      <c r="D40" s="237"/>
      <c r="H40" s="208" t="s">
        <v>262</v>
      </c>
      <c r="I40" s="38"/>
      <c r="J40" s="238"/>
      <c r="K40" s="380"/>
      <c r="L40" s="239"/>
      <c r="M40" s="180"/>
      <c r="P40" s="109"/>
      <c r="Q40" s="109"/>
      <c r="R40" s="109"/>
    </row>
    <row r="41" spans="1:23" s="39" customFormat="1" ht="24.75" thickBot="1">
      <c r="A41" s="100"/>
      <c r="B41" s="235"/>
      <c r="C41" s="236"/>
      <c r="D41" s="237"/>
      <c r="H41" s="38"/>
      <c r="I41" s="38"/>
      <c r="J41" s="238"/>
      <c r="K41" s="380"/>
      <c r="L41" s="239"/>
      <c r="M41" s="180"/>
      <c r="P41" s="109"/>
      <c r="Q41" s="109"/>
      <c r="R41" s="109"/>
    </row>
    <row r="42" spans="1:23">
      <c r="B42" s="318" t="str">
        <f>H35</f>
        <v>avgs</v>
      </c>
      <c r="C42" s="321">
        <f>I35</f>
        <v>1</v>
      </c>
      <c r="D42" s="319">
        <f>J35</f>
        <v>0</v>
      </c>
      <c r="E42" s="319" t="str">
        <f>K35</f>
        <v>สารสนเทศเพื่อการพัฒนาด้านอาชีพ</v>
      </c>
      <c r="F42" s="317"/>
      <c r="G42" s="167" t="s">
        <v>213</v>
      </c>
      <c r="H42" s="167" t="s">
        <v>35</v>
      </c>
      <c r="I42" s="168" t="s">
        <v>45</v>
      </c>
      <c r="L42" s="39"/>
      <c r="M42" s="39"/>
      <c r="N42" s="39"/>
      <c r="O42" s="39"/>
      <c r="P42" s="109"/>
      <c r="Q42" s="109"/>
      <c r="R42" s="109"/>
    </row>
    <row r="43" spans="1:23">
      <c r="B43" s="320" t="str">
        <f>K35</f>
        <v>สารสนเทศเพื่อการพัฒนาด้านอาชีพ</v>
      </c>
      <c r="C43" s="163"/>
      <c r="D43" s="163"/>
      <c r="E43" s="163"/>
      <c r="F43" s="164"/>
      <c r="G43" s="164" t="s">
        <v>109</v>
      </c>
      <c r="H43" s="165" t="s">
        <v>214</v>
      </c>
      <c r="I43" s="169" t="s">
        <v>215</v>
      </c>
      <c r="L43" s="39"/>
      <c r="M43" s="39"/>
      <c r="N43" s="39"/>
      <c r="O43" s="39"/>
      <c r="P43" s="109"/>
      <c r="Q43" s="109"/>
      <c r="R43" s="109"/>
      <c r="S43" s="39"/>
      <c r="T43" s="39"/>
      <c r="U43" s="39"/>
      <c r="V43" s="39"/>
      <c r="W43" s="39"/>
    </row>
    <row r="44" spans="1:23">
      <c r="B44" s="170" t="s">
        <v>208</v>
      </c>
      <c r="C44" s="113"/>
      <c r="D44" s="113"/>
      <c r="E44" s="113"/>
      <c r="F44" s="113"/>
      <c r="G44" s="103">
        <f>'1. InputData'!D23</f>
        <v>0</v>
      </c>
      <c r="H44" s="104"/>
      <c r="I44" s="171">
        <f>'1. InputData'!E23</f>
        <v>1</v>
      </c>
      <c r="L44" s="39"/>
      <c r="M44" s="39"/>
      <c r="N44" s="39"/>
      <c r="O44" s="39"/>
      <c r="P44" s="109"/>
      <c r="Q44" s="109"/>
      <c r="R44" s="109"/>
      <c r="S44" s="38"/>
      <c r="T44" s="108"/>
      <c r="U44" s="108"/>
      <c r="V44" s="108"/>
      <c r="W44" s="108"/>
    </row>
    <row r="45" spans="1:23" s="39" customFormat="1">
      <c r="B45" s="137" t="s">
        <v>142</v>
      </c>
      <c r="C45" s="69"/>
      <c r="D45" s="69"/>
      <c r="E45" s="69"/>
      <c r="F45" s="69"/>
      <c r="G45" s="65">
        <f>'1. InputData'!D25</f>
        <v>0</v>
      </c>
      <c r="H45" s="73"/>
      <c r="I45" s="138">
        <f>'1. InputData'!E25</f>
        <v>4</v>
      </c>
      <c r="J45" s="38"/>
      <c r="K45" s="100"/>
      <c r="P45" s="109"/>
      <c r="Q45" s="109"/>
      <c r="R45" s="109"/>
      <c r="S45" s="38"/>
      <c r="T45" s="109"/>
      <c r="U45" s="109"/>
      <c r="V45" s="109"/>
      <c r="W45" s="109"/>
    </row>
    <row r="46" spans="1:23" s="101" customFormat="1" ht="24.75" thickBot="1">
      <c r="B46" s="137" t="s">
        <v>143</v>
      </c>
      <c r="C46" s="69"/>
      <c r="D46" s="69"/>
      <c r="E46" s="69"/>
      <c r="F46" s="69"/>
      <c r="G46" s="65">
        <f>'1. InputData'!D26</f>
        <v>0</v>
      </c>
      <c r="H46" s="73"/>
      <c r="I46" s="138">
        <f>'1. InputData'!E26</f>
        <v>4</v>
      </c>
      <c r="J46" s="38"/>
      <c r="K46" s="100"/>
      <c r="M46" s="39"/>
      <c r="N46" s="39"/>
      <c r="O46" s="39"/>
      <c r="P46" s="109"/>
      <c r="Q46" s="109"/>
      <c r="R46" s="109"/>
      <c r="S46" s="38"/>
      <c r="T46" s="109"/>
      <c r="U46" s="109"/>
      <c r="V46" s="109"/>
      <c r="W46" s="109"/>
    </row>
    <row r="47" spans="1:23" s="39" customFormat="1" ht="24.75" thickBot="1">
      <c r="B47" s="140" t="s">
        <v>144</v>
      </c>
      <c r="C47" s="70"/>
      <c r="D47" s="70"/>
      <c r="E47" s="70"/>
      <c r="F47" s="115"/>
      <c r="G47" s="65">
        <f>'1. InputData'!I9</f>
        <v>0</v>
      </c>
      <c r="I47" s="138"/>
      <c r="J47" s="38"/>
      <c r="K47" s="100"/>
      <c r="P47" s="109"/>
      <c r="Q47" s="109"/>
      <c r="R47" s="109"/>
      <c r="S47" s="38"/>
      <c r="T47" s="109"/>
      <c r="U47" s="109"/>
      <c r="V47" s="109"/>
      <c r="W47" s="109"/>
    </row>
    <row r="48" spans="1:23" s="39" customFormat="1" ht="24.75" thickBot="1">
      <c r="B48" s="140" t="s">
        <v>145</v>
      </c>
      <c r="C48" s="70"/>
      <c r="D48" s="70"/>
      <c r="E48" s="70"/>
      <c r="F48" s="115"/>
      <c r="G48" s="65">
        <f>'1. InputData'!I11</f>
        <v>0</v>
      </c>
      <c r="I48" s="138"/>
      <c r="J48" s="38"/>
      <c r="K48" s="100"/>
      <c r="P48" s="109"/>
      <c r="Q48" s="109"/>
      <c r="R48" s="109"/>
      <c r="S48" s="38"/>
      <c r="T48" s="109"/>
      <c r="U48" s="109"/>
      <c r="V48" s="109"/>
      <c r="W48" s="109"/>
    </row>
    <row r="49" spans="2:23" s="39" customFormat="1" ht="24.75" thickBot="1">
      <c r="B49" s="140" t="s">
        <v>146</v>
      </c>
      <c r="C49" s="70"/>
      <c r="D49" s="70"/>
      <c r="E49" s="70"/>
      <c r="F49" s="115"/>
      <c r="G49" s="65">
        <f>'1. InputData'!I13</f>
        <v>0</v>
      </c>
      <c r="I49" s="138"/>
      <c r="J49" s="38"/>
      <c r="K49" s="100"/>
      <c r="P49" s="109"/>
      <c r="Q49" s="109"/>
      <c r="R49" s="109"/>
      <c r="S49" s="110"/>
      <c r="T49" s="109"/>
      <c r="U49" s="109"/>
      <c r="V49" s="109"/>
      <c r="W49" s="109"/>
    </row>
    <row r="50" spans="2:23" s="39" customFormat="1" ht="24.75" thickBot="1">
      <c r="B50" s="140" t="s">
        <v>147</v>
      </c>
      <c r="C50" s="70"/>
      <c r="D50" s="70"/>
      <c r="E50" s="70"/>
      <c r="F50" s="115"/>
      <c r="G50" s="65">
        <f>'1. InputData'!I14</f>
        <v>0</v>
      </c>
      <c r="I50" s="138"/>
      <c r="J50" s="38"/>
      <c r="K50" s="100"/>
      <c r="P50" s="109"/>
      <c r="Q50" s="109"/>
      <c r="R50" s="109"/>
      <c r="S50" s="38"/>
      <c r="T50" s="108"/>
      <c r="U50" s="108"/>
      <c r="V50" s="108"/>
      <c r="W50" s="108"/>
    </row>
    <row r="51" spans="2:23" s="39" customFormat="1" ht="24.75" thickBot="1">
      <c r="B51" s="140" t="s">
        <v>148</v>
      </c>
      <c r="C51" s="70"/>
      <c r="D51" s="70"/>
      <c r="E51" s="70"/>
      <c r="F51" s="115"/>
      <c r="G51" s="65">
        <f>'1. InputData'!I15</f>
        <v>0</v>
      </c>
      <c r="I51" s="138"/>
      <c r="J51" s="38"/>
      <c r="K51" s="381"/>
      <c r="P51" s="109"/>
      <c r="Q51" s="109"/>
      <c r="R51" s="109"/>
      <c r="S51" s="38"/>
      <c r="T51" s="109"/>
      <c r="U51" s="109"/>
      <c r="V51" s="109"/>
      <c r="W51" s="109"/>
    </row>
    <row r="52" spans="2:23" s="39" customFormat="1" ht="24.75" thickBot="1">
      <c r="B52" s="140" t="s">
        <v>149</v>
      </c>
      <c r="C52" s="70"/>
      <c r="D52" s="70"/>
      <c r="E52" s="70"/>
      <c r="F52" s="115"/>
      <c r="G52" s="65">
        <f>'1. InputData'!I16</f>
        <v>0</v>
      </c>
      <c r="I52" s="138"/>
      <c r="J52" s="38"/>
      <c r="K52" s="100"/>
      <c r="P52" s="109"/>
      <c r="Q52" s="109"/>
      <c r="R52" s="109"/>
      <c r="S52" s="38"/>
      <c r="T52" s="109"/>
      <c r="U52" s="109"/>
      <c r="V52" s="109"/>
      <c r="W52" s="109"/>
    </row>
    <row r="53" spans="2:23" s="39" customFormat="1" ht="24.75" thickBot="1">
      <c r="B53" s="140" t="s">
        <v>150</v>
      </c>
      <c r="C53" s="70"/>
      <c r="D53" s="70"/>
      <c r="E53" s="70"/>
      <c r="F53" s="115"/>
      <c r="G53" s="65">
        <f>'1. InputData'!I17</f>
        <v>0</v>
      </c>
      <c r="I53" s="138"/>
      <c r="J53" s="38"/>
      <c r="K53" s="100"/>
      <c r="P53" s="109"/>
      <c r="Q53" s="109"/>
      <c r="R53" s="109"/>
      <c r="S53" s="110"/>
      <c r="T53" s="109"/>
      <c r="U53" s="109"/>
      <c r="V53" s="109"/>
      <c r="W53" s="109"/>
    </row>
    <row r="54" spans="2:23" s="39" customFormat="1" ht="24.75" thickBot="1">
      <c r="B54" s="140" t="s">
        <v>151</v>
      </c>
      <c r="C54" s="70"/>
      <c r="D54" s="70"/>
      <c r="E54" s="70"/>
      <c r="F54" s="115"/>
      <c r="G54" s="65">
        <f>'1. InputData'!I18</f>
        <v>0</v>
      </c>
      <c r="I54" s="138"/>
      <c r="J54" s="38"/>
      <c r="K54" s="100"/>
      <c r="P54" s="109"/>
      <c r="Q54" s="109"/>
      <c r="R54" s="109"/>
      <c r="S54" s="110"/>
      <c r="T54" s="109"/>
      <c r="U54" s="109"/>
      <c r="V54" s="109"/>
      <c r="W54" s="109"/>
    </row>
    <row r="55" spans="2:23" s="39" customFormat="1" ht="24.75" thickBot="1">
      <c r="B55" s="140" t="s">
        <v>152</v>
      </c>
      <c r="C55" s="70"/>
      <c r="D55" s="70"/>
      <c r="E55" s="70"/>
      <c r="F55" s="115"/>
      <c r="G55" s="65">
        <f>'1. InputData'!I28</f>
        <v>0</v>
      </c>
      <c r="I55" s="138"/>
      <c r="J55" s="38"/>
      <c r="K55" s="100"/>
      <c r="P55" s="109"/>
      <c r="Q55" s="109"/>
      <c r="R55" s="109"/>
      <c r="S55" s="110"/>
      <c r="T55" s="109"/>
      <c r="U55" s="109"/>
      <c r="V55" s="109"/>
      <c r="W55" s="109"/>
    </row>
    <row r="56" spans="2:23" s="39" customFormat="1" ht="24.75" thickBot="1">
      <c r="B56" s="140" t="s">
        <v>153</v>
      </c>
      <c r="C56" s="70"/>
      <c r="D56" s="70"/>
      <c r="E56" s="70"/>
      <c r="F56" s="115"/>
      <c r="G56" s="65">
        <f>'1. InputData'!I31</f>
        <v>0</v>
      </c>
      <c r="I56" s="138"/>
      <c r="J56" s="38"/>
      <c r="K56" s="100"/>
      <c r="P56" s="109"/>
      <c r="Q56" s="109"/>
      <c r="R56" s="109"/>
      <c r="S56" s="38"/>
      <c r="T56" s="108"/>
      <c r="U56" s="108"/>
      <c r="V56" s="108"/>
      <c r="W56" s="108"/>
    </row>
    <row r="57" spans="2:23" s="39" customFormat="1">
      <c r="B57" s="140" t="s">
        <v>155</v>
      </c>
      <c r="C57" s="70"/>
      <c r="D57" s="70"/>
      <c r="E57" s="70"/>
      <c r="F57" s="115"/>
      <c r="G57" s="65">
        <f>'1. InputData'!I33</f>
        <v>0</v>
      </c>
      <c r="I57" s="138"/>
      <c r="J57" s="38"/>
      <c r="K57" s="100"/>
      <c r="P57" s="109"/>
      <c r="Q57" s="109"/>
      <c r="R57" s="109"/>
      <c r="S57" s="38"/>
      <c r="T57" s="109"/>
      <c r="U57" s="109"/>
      <c r="V57" s="109"/>
      <c r="W57" s="109"/>
    </row>
    <row r="58" spans="2:23" s="39" customFormat="1">
      <c r="B58" s="141" t="s">
        <v>117</v>
      </c>
      <c r="C58" s="71"/>
      <c r="D58" s="71"/>
      <c r="E58" s="71"/>
      <c r="F58" s="72"/>
      <c r="G58" s="73">
        <f>'1. InputData'!N7</f>
        <v>0</v>
      </c>
      <c r="I58" s="138"/>
      <c r="J58" s="38"/>
      <c r="K58" s="100"/>
      <c r="P58" s="109"/>
      <c r="Q58" s="109"/>
      <c r="R58" s="109"/>
      <c r="S58" s="38"/>
      <c r="T58" s="109"/>
      <c r="U58" s="109"/>
      <c r="V58" s="109"/>
      <c r="W58" s="109"/>
    </row>
    <row r="59" spans="2:23" s="39" customFormat="1">
      <c r="B59" s="141" t="s">
        <v>118</v>
      </c>
      <c r="C59" s="71"/>
      <c r="D59" s="71"/>
      <c r="E59" s="71"/>
      <c r="F59" s="72"/>
      <c r="G59" s="73">
        <f>'1. InputData'!N8</f>
        <v>0</v>
      </c>
      <c r="I59" s="138"/>
      <c r="J59" s="38"/>
      <c r="K59" s="100"/>
      <c r="P59" s="109"/>
      <c r="Q59" s="109"/>
      <c r="R59" s="109"/>
      <c r="S59" s="38"/>
      <c r="T59" s="109"/>
      <c r="U59" s="109"/>
      <c r="V59" s="109"/>
      <c r="W59" s="109"/>
    </row>
    <row r="60" spans="2:23" s="39" customFormat="1">
      <c r="B60" s="141" t="s">
        <v>119</v>
      </c>
      <c r="C60" s="71"/>
      <c r="D60" s="71"/>
      <c r="E60" s="71"/>
      <c r="F60" s="72"/>
      <c r="G60" s="73">
        <f>'1. InputData'!N9</f>
        <v>0</v>
      </c>
      <c r="I60" s="138"/>
      <c r="J60" s="38"/>
      <c r="K60" s="100"/>
      <c r="P60" s="109"/>
      <c r="Q60" s="109"/>
      <c r="R60" s="109"/>
      <c r="S60" s="38"/>
      <c r="T60" s="109"/>
      <c r="U60" s="109"/>
      <c r="V60" s="109"/>
      <c r="W60" s="109"/>
    </row>
    <row r="61" spans="2:23" s="39" customFormat="1">
      <c r="B61" s="141" t="s">
        <v>120</v>
      </c>
      <c r="C61" s="71"/>
      <c r="D61" s="71"/>
      <c r="E61" s="71"/>
      <c r="F61" s="72"/>
      <c r="G61" s="73">
        <f>'1. InputData'!N10</f>
        <v>0</v>
      </c>
      <c r="I61" s="138"/>
      <c r="J61" s="38"/>
      <c r="K61" s="100"/>
      <c r="P61" s="109"/>
      <c r="Q61" s="109"/>
      <c r="R61" s="109"/>
      <c r="S61" s="38"/>
      <c r="T61" s="109"/>
      <c r="U61" s="109"/>
      <c r="V61" s="109"/>
      <c r="W61" s="109"/>
    </row>
    <row r="62" spans="2:23" s="39" customFormat="1" ht="24.75" thickBot="1">
      <c r="B62" s="142" t="s">
        <v>121</v>
      </c>
      <c r="C62" s="143"/>
      <c r="D62" s="143"/>
      <c r="E62" s="143"/>
      <c r="F62" s="144"/>
      <c r="G62" s="145">
        <f>'1. InputData'!N11</f>
        <v>0</v>
      </c>
      <c r="I62" s="146"/>
      <c r="J62" s="38"/>
      <c r="K62" s="100"/>
      <c r="P62" s="109"/>
      <c r="Q62" s="109"/>
      <c r="R62" s="109"/>
      <c r="S62" s="38"/>
      <c r="T62" s="109"/>
      <c r="U62" s="109"/>
      <c r="V62" s="109"/>
      <c r="W62" s="109"/>
    </row>
    <row r="63" spans="2:23" s="39" customFormat="1">
      <c r="B63" s="109"/>
      <c r="C63" s="109"/>
      <c r="D63" s="109"/>
      <c r="E63" s="109"/>
      <c r="F63" s="109"/>
      <c r="G63" s="38"/>
      <c r="H63" s="38"/>
      <c r="I63" s="38"/>
      <c r="J63" s="38"/>
      <c r="K63" s="100"/>
      <c r="P63" s="109"/>
      <c r="Q63" s="109"/>
      <c r="R63" s="109"/>
      <c r="S63" s="38"/>
      <c r="T63" s="109"/>
      <c r="U63" s="109"/>
      <c r="V63" s="109"/>
      <c r="W63" s="109"/>
    </row>
    <row r="64" spans="2:23" s="39" customFormat="1" ht="24.75" thickBot="1">
      <c r="B64" s="114"/>
      <c r="C64" s="114"/>
      <c r="D64" s="114"/>
      <c r="G64" s="38"/>
      <c r="H64" s="38"/>
      <c r="I64" s="38"/>
      <c r="J64" s="38"/>
      <c r="K64" s="100"/>
      <c r="P64" s="109"/>
      <c r="Q64" s="109"/>
      <c r="R64" s="109"/>
      <c r="S64" s="38"/>
      <c r="T64" s="109"/>
      <c r="U64" s="109"/>
      <c r="V64" s="109"/>
      <c r="W64" s="109"/>
    </row>
    <row r="65" spans="2:23" s="39" customFormat="1" ht="24.75" thickTop="1">
      <c r="B65" s="305" t="str">
        <f>H36</f>
        <v>avgs</v>
      </c>
      <c r="C65" s="327">
        <f>I36</f>
        <v>2</v>
      </c>
      <c r="D65" s="323">
        <f>J36</f>
        <v>0</v>
      </c>
      <c r="E65" s="328" t="str">
        <f>K36</f>
        <v>สารสนเทศเพื่อการจัดการทุนชุมชน</v>
      </c>
      <c r="F65" s="322"/>
      <c r="G65" s="120" t="s">
        <v>213</v>
      </c>
      <c r="H65" s="120" t="s">
        <v>35</v>
      </c>
      <c r="I65" s="121" t="s">
        <v>45</v>
      </c>
      <c r="J65" s="38"/>
      <c r="K65" s="100"/>
      <c r="P65" s="109"/>
      <c r="Q65" s="109"/>
      <c r="R65" s="109"/>
      <c r="S65" s="38"/>
      <c r="T65" s="109"/>
      <c r="U65" s="109"/>
      <c r="V65" s="109"/>
      <c r="W65" s="109"/>
    </row>
    <row r="66" spans="2:23" s="39" customFormat="1">
      <c r="B66" s="122" t="s">
        <v>89</v>
      </c>
      <c r="C66" s="91"/>
      <c r="D66" s="91"/>
      <c r="E66" s="91"/>
      <c r="F66" s="92"/>
      <c r="G66" s="105" t="s">
        <v>109</v>
      </c>
      <c r="H66" s="106" t="s">
        <v>214</v>
      </c>
      <c r="I66" s="123" t="s">
        <v>215</v>
      </c>
      <c r="J66" s="38"/>
      <c r="K66" s="100"/>
      <c r="P66" s="109"/>
      <c r="Q66" s="109"/>
      <c r="R66" s="109"/>
      <c r="S66" s="110"/>
      <c r="T66" s="109"/>
      <c r="U66" s="109"/>
      <c r="V66" s="109"/>
      <c r="W66" s="109"/>
    </row>
    <row r="67" spans="2:23" s="39" customFormat="1" ht="24.75" thickBot="1">
      <c r="B67" s="124" t="s">
        <v>157</v>
      </c>
      <c r="C67" s="69"/>
      <c r="D67" s="69"/>
      <c r="E67" s="69"/>
      <c r="F67" s="69"/>
      <c r="G67" s="65">
        <f>'1. InputData'!D28</f>
        <v>0</v>
      </c>
      <c r="H67" s="73"/>
      <c r="I67" s="125">
        <f>'1. InputData'!E28</f>
        <v>2</v>
      </c>
      <c r="J67" s="38"/>
      <c r="K67" s="100"/>
      <c r="P67" s="109"/>
      <c r="Q67" s="109"/>
      <c r="R67" s="109"/>
      <c r="S67" s="110"/>
      <c r="T67" s="108"/>
      <c r="U67" s="108"/>
      <c r="V67" s="108"/>
      <c r="W67" s="108"/>
    </row>
    <row r="68" spans="2:23" s="39" customFormat="1" ht="24.75" thickBot="1">
      <c r="B68" s="126" t="s">
        <v>158</v>
      </c>
      <c r="C68" s="70"/>
      <c r="D68" s="70"/>
      <c r="E68" s="70"/>
      <c r="F68" s="115"/>
      <c r="G68" s="73">
        <f>'1. InputData'!I6</f>
        <v>0</v>
      </c>
      <c r="I68" s="125"/>
      <c r="J68" s="38"/>
      <c r="K68" s="100"/>
      <c r="P68" s="109"/>
      <c r="Q68" s="109"/>
      <c r="R68" s="109"/>
      <c r="S68" s="110"/>
      <c r="T68" s="109"/>
      <c r="U68" s="109"/>
      <c r="V68" s="109"/>
      <c r="W68" s="109"/>
    </row>
    <row r="69" spans="2:23" s="39" customFormat="1" ht="24.75" thickBot="1">
      <c r="B69" s="126" t="s">
        <v>159</v>
      </c>
      <c r="C69" s="70"/>
      <c r="D69" s="70"/>
      <c r="E69" s="70"/>
      <c r="F69" s="115"/>
      <c r="G69" s="73">
        <f>'1. InputData'!I7</f>
        <v>0</v>
      </c>
      <c r="I69" s="125"/>
      <c r="J69" s="38"/>
      <c r="K69" s="100"/>
      <c r="P69" s="109"/>
      <c r="Q69" s="109"/>
      <c r="R69" s="109"/>
      <c r="S69" s="110"/>
      <c r="T69" s="109"/>
      <c r="U69" s="109"/>
      <c r="V69" s="109"/>
      <c r="W69" s="109"/>
    </row>
    <row r="70" spans="2:23" s="39" customFormat="1" ht="24.75" thickBot="1">
      <c r="B70" s="126" t="s">
        <v>160</v>
      </c>
      <c r="C70" s="70"/>
      <c r="D70" s="70"/>
      <c r="E70" s="70"/>
      <c r="F70" s="115"/>
      <c r="G70" s="73">
        <f>'1. InputData'!I8</f>
        <v>0</v>
      </c>
      <c r="I70" s="125"/>
      <c r="J70" s="38"/>
      <c r="K70" s="100"/>
      <c r="P70" s="109"/>
      <c r="Q70" s="109"/>
      <c r="R70" s="109"/>
      <c r="S70" s="110"/>
      <c r="T70" s="109"/>
      <c r="U70" s="109"/>
      <c r="V70" s="109"/>
      <c r="W70" s="109"/>
    </row>
    <row r="71" spans="2:23" s="39" customFormat="1" ht="24.75" thickBot="1">
      <c r="B71" s="126" t="s">
        <v>161</v>
      </c>
      <c r="C71" s="70"/>
      <c r="D71" s="70"/>
      <c r="E71" s="70"/>
      <c r="F71" s="115"/>
      <c r="G71" s="73">
        <f>'1. InputData'!I10</f>
        <v>0</v>
      </c>
      <c r="I71" s="125"/>
      <c r="J71" s="38"/>
      <c r="K71" s="100"/>
      <c r="P71" s="109"/>
      <c r="Q71" s="109"/>
      <c r="R71" s="109"/>
      <c r="S71" s="110"/>
      <c r="T71" s="109"/>
      <c r="U71" s="109"/>
      <c r="V71" s="109"/>
      <c r="W71" s="109"/>
    </row>
    <row r="72" spans="2:23" s="39" customFormat="1" ht="24.75" thickBot="1">
      <c r="B72" s="126" t="s">
        <v>162</v>
      </c>
      <c r="C72" s="70"/>
      <c r="D72" s="70"/>
      <c r="E72" s="70"/>
      <c r="F72" s="115"/>
      <c r="G72" s="73">
        <f>'1. InputData'!I12</f>
        <v>0</v>
      </c>
      <c r="I72" s="125"/>
      <c r="J72" s="38"/>
      <c r="K72" s="100"/>
      <c r="P72" s="109"/>
      <c r="Q72" s="109"/>
      <c r="R72" s="109"/>
      <c r="S72" s="38"/>
      <c r="T72" s="109"/>
      <c r="U72" s="109"/>
      <c r="V72" s="109"/>
      <c r="W72" s="109"/>
    </row>
    <row r="73" spans="2:23" s="39" customFormat="1" ht="24.75" thickBot="1">
      <c r="B73" s="126" t="s">
        <v>163</v>
      </c>
      <c r="C73" s="70"/>
      <c r="D73" s="70"/>
      <c r="E73" s="70"/>
      <c r="F73" s="115"/>
      <c r="G73" s="73">
        <f>'1. InputData'!I19</f>
        <v>0</v>
      </c>
      <c r="I73" s="125"/>
      <c r="J73" s="38"/>
      <c r="K73" s="100"/>
      <c r="P73" s="109"/>
      <c r="Q73" s="109"/>
      <c r="R73" s="109"/>
      <c r="S73" s="38"/>
      <c r="T73" s="108"/>
      <c r="U73" s="108"/>
      <c r="V73" s="108"/>
      <c r="W73" s="108"/>
    </row>
    <row r="74" spans="2:23" s="39" customFormat="1">
      <c r="B74" s="126" t="s">
        <v>152</v>
      </c>
      <c r="C74" s="70"/>
      <c r="D74" s="70"/>
      <c r="E74" s="70"/>
      <c r="F74" s="115"/>
      <c r="G74" s="73">
        <f>'1. InputData'!I28</f>
        <v>0</v>
      </c>
      <c r="I74" s="125"/>
      <c r="J74" s="38"/>
      <c r="K74" s="100"/>
      <c r="P74" s="109"/>
      <c r="Q74" s="109"/>
      <c r="R74" s="109"/>
      <c r="S74" s="38"/>
      <c r="T74" s="109"/>
      <c r="U74" s="109"/>
      <c r="V74" s="109"/>
      <c r="W74" s="109"/>
    </row>
    <row r="75" spans="2:23" s="39" customFormat="1">
      <c r="B75" s="127" t="s">
        <v>122</v>
      </c>
      <c r="C75" s="71"/>
      <c r="D75" s="71"/>
      <c r="E75" s="71"/>
      <c r="F75" s="72"/>
      <c r="G75" s="73">
        <f>'1. InputData'!N13</f>
        <v>0</v>
      </c>
      <c r="I75" s="125"/>
      <c r="J75" s="38"/>
      <c r="K75" s="100"/>
      <c r="P75" s="109"/>
      <c r="Q75" s="109"/>
      <c r="R75" s="109"/>
      <c r="S75" s="38"/>
      <c r="T75" s="109"/>
      <c r="U75" s="109"/>
      <c r="V75" s="109"/>
      <c r="W75" s="109"/>
    </row>
    <row r="76" spans="2:23" s="39" customFormat="1">
      <c r="B76" s="127" t="s">
        <v>123</v>
      </c>
      <c r="C76" s="71"/>
      <c r="D76" s="71"/>
      <c r="E76" s="71"/>
      <c r="F76" s="72"/>
      <c r="G76" s="73">
        <f>'1. InputData'!N14</f>
        <v>0</v>
      </c>
      <c r="I76" s="125"/>
      <c r="J76" s="38"/>
      <c r="K76" s="100"/>
      <c r="P76" s="109"/>
      <c r="Q76" s="109"/>
      <c r="R76" s="109"/>
      <c r="S76" s="38"/>
      <c r="T76" s="109"/>
      <c r="U76" s="109"/>
      <c r="V76" s="109"/>
      <c r="W76" s="109"/>
    </row>
    <row r="77" spans="2:23" s="39" customFormat="1">
      <c r="B77" s="127" t="s">
        <v>124</v>
      </c>
      <c r="C77" s="71"/>
      <c r="D77" s="71"/>
      <c r="E77" s="71"/>
      <c r="F77" s="72"/>
      <c r="G77" s="73">
        <f>'1. InputData'!N15</f>
        <v>0</v>
      </c>
      <c r="I77" s="125"/>
      <c r="J77" s="38"/>
      <c r="K77" s="100"/>
      <c r="P77" s="109"/>
      <c r="Q77" s="109"/>
      <c r="R77" s="109"/>
      <c r="S77" s="38"/>
      <c r="T77" s="109"/>
      <c r="U77" s="109"/>
      <c r="V77" s="109"/>
      <c r="W77" s="109"/>
    </row>
    <row r="78" spans="2:23" s="39" customFormat="1">
      <c r="B78" s="127" t="s">
        <v>125</v>
      </c>
      <c r="C78" s="71"/>
      <c r="D78" s="71"/>
      <c r="E78" s="71"/>
      <c r="F78" s="72"/>
      <c r="G78" s="73">
        <f>'1. InputData'!N16</f>
        <v>0</v>
      </c>
      <c r="I78" s="125"/>
      <c r="J78" s="38"/>
      <c r="K78" s="100"/>
      <c r="P78" s="109"/>
      <c r="Q78" s="109"/>
      <c r="R78" s="109"/>
      <c r="S78" s="38"/>
      <c r="T78" s="109"/>
      <c r="U78" s="109"/>
      <c r="V78" s="109"/>
      <c r="W78" s="109"/>
    </row>
    <row r="79" spans="2:23" s="39" customFormat="1" ht="24.75" thickBot="1">
      <c r="B79" s="128" t="s">
        <v>126</v>
      </c>
      <c r="C79" s="129"/>
      <c r="D79" s="129"/>
      <c r="E79" s="129"/>
      <c r="F79" s="130"/>
      <c r="G79" s="131">
        <f>'1. InputData'!N17</f>
        <v>0</v>
      </c>
      <c r="I79" s="132"/>
      <c r="J79" s="38"/>
      <c r="K79" s="100"/>
      <c r="P79" s="109"/>
      <c r="Q79" s="109"/>
      <c r="R79" s="109"/>
      <c r="S79" s="38"/>
      <c r="T79" s="109"/>
      <c r="U79" s="109"/>
      <c r="V79" s="109"/>
      <c r="W79" s="109"/>
    </row>
    <row r="80" spans="2:23" s="39" customFormat="1" ht="24.75" thickTop="1">
      <c r="B80" s="109"/>
      <c r="C80" s="109"/>
      <c r="D80" s="109"/>
      <c r="E80" s="109"/>
      <c r="F80" s="109"/>
      <c r="G80" s="38"/>
      <c r="H80" s="38"/>
      <c r="I80" s="38"/>
      <c r="J80" s="38"/>
      <c r="K80" s="100"/>
      <c r="P80" s="109"/>
      <c r="Q80" s="109"/>
      <c r="R80" s="109"/>
      <c r="S80" s="38"/>
      <c r="T80" s="109"/>
      <c r="U80" s="109"/>
      <c r="V80" s="109"/>
      <c r="W80" s="109"/>
    </row>
    <row r="81" spans="1:23" s="39" customFormat="1" ht="24.75" thickBot="1">
      <c r="B81" s="109"/>
      <c r="C81" s="109"/>
      <c r="D81" s="109"/>
      <c r="E81" s="109"/>
      <c r="F81" s="109"/>
      <c r="G81" s="38"/>
      <c r="H81" s="38"/>
      <c r="I81" s="38"/>
      <c r="J81" s="38"/>
      <c r="K81" s="100"/>
      <c r="S81" s="38"/>
      <c r="T81" s="109"/>
      <c r="U81" s="109"/>
      <c r="V81" s="109"/>
      <c r="W81" s="109"/>
    </row>
    <row r="82" spans="1:23" s="39" customFormat="1">
      <c r="B82" s="301" t="str">
        <f>H37</f>
        <v>avgs</v>
      </c>
      <c r="C82" s="302">
        <f>I37</f>
        <v>3</v>
      </c>
      <c r="D82" s="325">
        <f>J37</f>
        <v>0</v>
      </c>
      <c r="E82" s="326" t="str">
        <f>K37</f>
        <v>สารสนเทศเพื่อการจัดการความเสี่ยงชุมชน</v>
      </c>
      <c r="F82" s="324"/>
      <c r="G82" s="133" t="s">
        <v>213</v>
      </c>
      <c r="H82" s="133" t="s">
        <v>35</v>
      </c>
      <c r="I82" s="134" t="s">
        <v>45</v>
      </c>
      <c r="J82" s="38"/>
      <c r="K82" s="100"/>
      <c r="N82" s="38"/>
      <c r="S82" s="38"/>
      <c r="T82" s="109"/>
      <c r="U82" s="109"/>
      <c r="V82" s="109"/>
      <c r="W82" s="109"/>
    </row>
    <row r="83" spans="1:23" s="39" customFormat="1">
      <c r="B83" s="135" t="s">
        <v>90</v>
      </c>
      <c r="C83" s="91"/>
      <c r="D83" s="91"/>
      <c r="E83" s="91"/>
      <c r="F83" s="92"/>
      <c r="G83" s="105" t="s">
        <v>109</v>
      </c>
      <c r="H83" s="106" t="s">
        <v>214</v>
      </c>
      <c r="I83" s="136" t="s">
        <v>215</v>
      </c>
      <c r="J83" s="38"/>
      <c r="K83" s="100"/>
      <c r="N83" s="38"/>
      <c r="S83" s="38"/>
      <c r="T83" s="109"/>
      <c r="U83" s="109"/>
      <c r="V83" s="109"/>
      <c r="W83" s="109"/>
    </row>
    <row r="84" spans="1:23" s="39" customFormat="1">
      <c r="B84" s="137" t="s">
        <v>164</v>
      </c>
      <c r="C84" s="69"/>
      <c r="D84" s="69"/>
      <c r="E84" s="69"/>
      <c r="F84" s="69"/>
      <c r="G84" s="65">
        <f>'1. InputData'!D6</f>
        <v>0</v>
      </c>
      <c r="H84" s="73"/>
      <c r="I84" s="138">
        <f>'1. InputData'!$E6</f>
        <v>3</v>
      </c>
      <c r="J84" s="38"/>
      <c r="K84" s="100"/>
      <c r="N84" s="38"/>
      <c r="S84" s="38"/>
      <c r="T84" s="109"/>
      <c r="U84" s="109"/>
      <c r="V84" s="109"/>
      <c r="W84" s="109"/>
    </row>
    <row r="85" spans="1:23" s="39" customFormat="1">
      <c r="B85" s="137" t="s">
        <v>166</v>
      </c>
      <c r="C85" s="69"/>
      <c r="D85" s="69"/>
      <c r="E85" s="69"/>
      <c r="F85" s="69"/>
      <c r="G85" s="65">
        <f>'1. InputData'!D7</f>
        <v>0</v>
      </c>
      <c r="H85" s="73"/>
      <c r="I85" s="138">
        <f>'1. InputData'!$E7</f>
        <v>3</v>
      </c>
      <c r="J85" s="38"/>
      <c r="K85" s="100"/>
      <c r="N85" s="38"/>
      <c r="S85" s="38"/>
      <c r="T85" s="111"/>
      <c r="U85" s="111"/>
      <c r="V85" s="111"/>
      <c r="W85" s="111"/>
    </row>
    <row r="86" spans="1:23" s="39" customFormat="1">
      <c r="B86" s="137" t="s">
        <v>168</v>
      </c>
      <c r="C86" s="69"/>
      <c r="D86" s="69"/>
      <c r="E86" s="69"/>
      <c r="F86" s="69"/>
      <c r="G86" s="65">
        <f>'1. InputData'!D8</f>
        <v>0</v>
      </c>
      <c r="H86" s="73"/>
      <c r="I86" s="138">
        <f>'1. InputData'!$E8</f>
        <v>3</v>
      </c>
      <c r="J86" s="38"/>
      <c r="K86" s="100"/>
      <c r="N86" s="38"/>
      <c r="S86" s="38"/>
      <c r="T86" s="111"/>
      <c r="U86" s="111"/>
      <c r="V86" s="111"/>
      <c r="W86" s="111"/>
    </row>
    <row r="87" spans="1:23" s="39" customFormat="1" ht="24.75" thickBot="1">
      <c r="B87" s="137" t="s">
        <v>170</v>
      </c>
      <c r="C87" s="69"/>
      <c r="D87" s="69"/>
      <c r="E87" s="69"/>
      <c r="F87" s="69"/>
      <c r="G87" s="161">
        <f>'1. InputData'!D9</f>
        <v>0</v>
      </c>
      <c r="H87" s="74"/>
      <c r="I87" s="138">
        <f>'1. InputData'!$E9</f>
        <v>3</v>
      </c>
      <c r="J87" s="38"/>
      <c r="K87" s="100"/>
      <c r="S87" s="38"/>
      <c r="T87" s="577"/>
      <c r="U87" s="577"/>
      <c r="V87" s="577"/>
      <c r="W87" s="577"/>
    </row>
    <row r="88" spans="1:23" s="39" customFormat="1" ht="24.75" thickBot="1">
      <c r="B88" s="137" t="s">
        <v>172</v>
      </c>
      <c r="C88" s="69"/>
      <c r="D88" s="69"/>
      <c r="E88" s="69"/>
      <c r="F88" s="69"/>
      <c r="G88" s="161">
        <f>'1. InputData'!D10</f>
        <v>0</v>
      </c>
      <c r="H88" s="74"/>
      <c r="I88" s="138">
        <f>'1. InputData'!$E10</f>
        <v>3</v>
      </c>
      <c r="J88" s="38"/>
      <c r="K88" s="100"/>
    </row>
    <row r="89" spans="1:23" s="39" customFormat="1" ht="24.75" thickBot="1">
      <c r="A89" s="100"/>
      <c r="B89" s="137" t="s">
        <v>174</v>
      </c>
      <c r="C89" s="69"/>
      <c r="D89" s="69"/>
      <c r="E89" s="69"/>
      <c r="F89" s="69"/>
      <c r="G89" s="161">
        <f>'1. InputData'!D11</f>
        <v>0</v>
      </c>
      <c r="H89" s="74"/>
      <c r="I89" s="138">
        <f>'1. InputData'!$E11</f>
        <v>3</v>
      </c>
      <c r="J89" s="38"/>
      <c r="K89" s="100"/>
    </row>
    <row r="90" spans="1:23" s="39" customFormat="1" ht="24.75" thickBot="1">
      <c r="A90" s="100"/>
      <c r="B90" s="137" t="s">
        <v>176</v>
      </c>
      <c r="C90" s="69"/>
      <c r="D90" s="69"/>
      <c r="E90" s="69"/>
      <c r="F90" s="69"/>
      <c r="G90" s="161">
        <f>'1. InputData'!D12</f>
        <v>0</v>
      </c>
      <c r="H90" s="74"/>
      <c r="I90" s="138">
        <f>'1. InputData'!$E12</f>
        <v>3</v>
      </c>
      <c r="J90" s="38"/>
      <c r="K90" s="100"/>
    </row>
    <row r="91" spans="1:23" s="39" customFormat="1" ht="24.75" thickBot="1">
      <c r="A91" s="100"/>
      <c r="B91" s="137" t="s">
        <v>178</v>
      </c>
      <c r="C91" s="69"/>
      <c r="D91" s="69"/>
      <c r="E91" s="69"/>
      <c r="F91" s="69"/>
      <c r="G91" s="161">
        <f>'1. InputData'!D16</f>
        <v>0</v>
      </c>
      <c r="H91" s="74"/>
      <c r="I91" s="138">
        <f>'1. InputData'!$E16</f>
        <v>3</v>
      </c>
      <c r="J91" s="38"/>
      <c r="K91" s="100"/>
    </row>
    <row r="92" spans="1:23" s="39" customFormat="1" ht="24.75" thickBot="1">
      <c r="A92" s="100"/>
      <c r="B92" s="137" t="s">
        <v>179</v>
      </c>
      <c r="C92" s="69"/>
      <c r="D92" s="69"/>
      <c r="E92" s="69"/>
      <c r="F92" s="69"/>
      <c r="G92" s="161">
        <f>'1. InputData'!D17</f>
        <v>0</v>
      </c>
      <c r="H92" s="74"/>
      <c r="I92" s="138">
        <f>'1. InputData'!$E17</f>
        <v>3</v>
      </c>
      <c r="J92" s="38"/>
      <c r="K92" s="100"/>
    </row>
    <row r="93" spans="1:23" s="39" customFormat="1" ht="24.75" thickBot="1">
      <c r="A93" s="100"/>
      <c r="B93" s="137" t="s">
        <v>180</v>
      </c>
      <c r="C93" s="69"/>
      <c r="D93" s="69"/>
      <c r="E93" s="69"/>
      <c r="F93" s="69"/>
      <c r="G93" s="161">
        <f>'1. InputData'!D18</f>
        <v>0</v>
      </c>
      <c r="H93" s="74"/>
      <c r="I93" s="138">
        <f>'1. InputData'!$E18</f>
        <v>3</v>
      </c>
      <c r="J93" s="38"/>
      <c r="K93" s="100"/>
    </row>
    <row r="94" spans="1:23" s="39" customFormat="1" ht="24.75" thickBot="1">
      <c r="A94" s="100"/>
      <c r="B94" s="137" t="s">
        <v>181</v>
      </c>
      <c r="C94" s="69"/>
      <c r="D94" s="69"/>
      <c r="E94" s="69"/>
      <c r="F94" s="69"/>
      <c r="G94" s="161">
        <f>'1. InputData'!D19</f>
        <v>0</v>
      </c>
      <c r="H94" s="74"/>
      <c r="I94" s="138">
        <f>'1. InputData'!$E16</f>
        <v>3</v>
      </c>
      <c r="J94" s="38"/>
      <c r="K94" s="100"/>
    </row>
    <row r="95" spans="1:23" s="39" customFormat="1" ht="24.75" thickBot="1">
      <c r="A95" s="100"/>
      <c r="B95" s="137" t="s">
        <v>182</v>
      </c>
      <c r="C95" s="69"/>
      <c r="D95" s="69"/>
      <c r="E95" s="69"/>
      <c r="F95" s="69"/>
      <c r="G95" s="161">
        <f>'1. InputData'!D20</f>
        <v>0</v>
      </c>
      <c r="H95" s="74"/>
      <c r="I95" s="138">
        <f>'1. InputData'!$E17</f>
        <v>3</v>
      </c>
      <c r="J95" s="38"/>
      <c r="K95" s="100"/>
    </row>
    <row r="96" spans="1:23" s="39" customFormat="1" ht="24.75" thickBot="1">
      <c r="A96" s="100"/>
      <c r="B96" s="137" t="s">
        <v>183</v>
      </c>
      <c r="C96" s="69"/>
      <c r="D96" s="69"/>
      <c r="E96" s="69"/>
      <c r="F96" s="69"/>
      <c r="G96" s="161">
        <f>'1. InputData'!D21</f>
        <v>0</v>
      </c>
      <c r="H96" s="74"/>
      <c r="I96" s="138">
        <f>'1. InputData'!$E18</f>
        <v>3</v>
      </c>
      <c r="J96" s="38"/>
      <c r="K96" s="100"/>
    </row>
    <row r="97" spans="1:11" s="39" customFormat="1" ht="24.75" thickBot="1">
      <c r="A97" s="100"/>
      <c r="B97" s="137" t="s">
        <v>184</v>
      </c>
      <c r="C97" s="69"/>
      <c r="D97" s="69"/>
      <c r="E97" s="69"/>
      <c r="F97" s="69"/>
      <c r="G97" s="161">
        <f>'1. InputData'!D22</f>
        <v>0</v>
      </c>
      <c r="H97" s="74"/>
      <c r="I97" s="138">
        <f>'1. InputData'!$E19</f>
        <v>3</v>
      </c>
      <c r="J97" s="38"/>
      <c r="K97" s="100"/>
    </row>
    <row r="98" spans="1:11" s="39" customFormat="1" ht="24.75" thickBot="1">
      <c r="A98" s="100"/>
      <c r="B98" s="137" t="s">
        <v>185</v>
      </c>
      <c r="C98" s="69"/>
      <c r="D98" s="69"/>
      <c r="E98" s="69"/>
      <c r="F98" s="69"/>
      <c r="G98" s="161">
        <f>'1. InputData'!D29</f>
        <v>0</v>
      </c>
      <c r="H98" s="74"/>
      <c r="I98" s="138">
        <f>'1. InputData'!$E29</f>
        <v>3</v>
      </c>
      <c r="J98" s="38"/>
      <c r="K98" s="100"/>
    </row>
    <row r="99" spans="1:11" s="39" customFormat="1" ht="24.75" thickBot="1">
      <c r="A99" s="100"/>
      <c r="B99" s="137" t="s">
        <v>186</v>
      </c>
      <c r="C99" s="69"/>
      <c r="D99" s="69"/>
      <c r="E99" s="69"/>
      <c r="F99" s="69"/>
      <c r="G99" s="161">
        <f>'1. InputData'!D30</f>
        <v>0</v>
      </c>
      <c r="H99" s="74"/>
      <c r="I99" s="138">
        <f>'1. InputData'!$E30</f>
        <v>3</v>
      </c>
      <c r="J99" s="38"/>
      <c r="K99" s="100"/>
    </row>
    <row r="100" spans="1:11" s="39" customFormat="1" ht="24.75" thickBot="1">
      <c r="A100" s="100"/>
      <c r="B100" s="137" t="s">
        <v>187</v>
      </c>
      <c r="C100" s="69"/>
      <c r="D100" s="69"/>
      <c r="E100" s="69"/>
      <c r="F100" s="69"/>
      <c r="G100" s="161">
        <f>'1. InputData'!D36</f>
        <v>0</v>
      </c>
      <c r="H100" s="74"/>
      <c r="I100" s="138">
        <f>'1. InputData'!$E36</f>
        <v>3</v>
      </c>
      <c r="J100" s="38"/>
      <c r="K100" s="100"/>
    </row>
    <row r="101" spans="1:11" s="39" customFormat="1" ht="24.75" thickBot="1">
      <c r="A101" s="100"/>
      <c r="B101" s="140" t="s">
        <v>165</v>
      </c>
      <c r="C101" s="70"/>
      <c r="D101" s="70"/>
      <c r="E101" s="70"/>
      <c r="F101" s="115"/>
      <c r="G101" s="74">
        <f>'1. InputData'!I20</f>
        <v>0</v>
      </c>
      <c r="I101" s="139"/>
      <c r="J101" s="38"/>
      <c r="K101" s="100"/>
    </row>
    <row r="102" spans="1:11" s="39" customFormat="1" ht="24.75" thickBot="1">
      <c r="A102" s="100"/>
      <c r="B102" s="140" t="s">
        <v>167</v>
      </c>
      <c r="C102" s="70"/>
      <c r="D102" s="70"/>
      <c r="E102" s="70"/>
      <c r="F102" s="115"/>
      <c r="G102" s="74">
        <f>'1. InputData'!I21</f>
        <v>0</v>
      </c>
      <c r="I102" s="139"/>
      <c r="J102" s="38"/>
      <c r="K102" s="100"/>
    </row>
    <row r="103" spans="1:11" s="39" customFormat="1" ht="24.75" thickBot="1">
      <c r="A103" s="100"/>
      <c r="B103" s="140" t="s">
        <v>169</v>
      </c>
      <c r="C103" s="70"/>
      <c r="D103" s="70"/>
      <c r="E103" s="70"/>
      <c r="F103" s="115"/>
      <c r="G103" s="74">
        <f>'1. InputData'!I22</f>
        <v>0</v>
      </c>
      <c r="I103" s="139"/>
      <c r="J103" s="38"/>
      <c r="K103" s="100"/>
    </row>
    <row r="104" spans="1:11" s="39" customFormat="1" ht="24.75" thickBot="1">
      <c r="A104" s="100"/>
      <c r="B104" s="140" t="s">
        <v>171</v>
      </c>
      <c r="C104" s="70"/>
      <c r="D104" s="70"/>
      <c r="E104" s="70"/>
      <c r="F104" s="115"/>
      <c r="G104" s="74">
        <f>'1. InputData'!I35</f>
        <v>0</v>
      </c>
      <c r="I104" s="139"/>
      <c r="J104" s="38"/>
      <c r="K104" s="100"/>
    </row>
    <row r="105" spans="1:11" s="39" customFormat="1" ht="24.75" thickBot="1">
      <c r="A105" s="100"/>
      <c r="B105" s="140" t="s">
        <v>173</v>
      </c>
      <c r="C105" s="70"/>
      <c r="D105" s="70"/>
      <c r="E105" s="70"/>
      <c r="F105" s="115"/>
      <c r="G105" s="74">
        <f>'1. InputData'!I36</f>
        <v>0</v>
      </c>
      <c r="I105" s="139"/>
      <c r="J105" s="38"/>
      <c r="K105" s="100"/>
    </row>
    <row r="106" spans="1:11" s="39" customFormat="1" ht="24.75" thickBot="1">
      <c r="A106" s="100"/>
      <c r="B106" s="140" t="s">
        <v>177</v>
      </c>
      <c r="C106" s="70"/>
      <c r="D106" s="70"/>
      <c r="E106" s="70"/>
      <c r="F106" s="115"/>
      <c r="G106" s="74">
        <f>'1. InputData'!I37</f>
        <v>0</v>
      </c>
      <c r="I106" s="139"/>
      <c r="J106" s="38"/>
      <c r="K106" s="100"/>
    </row>
    <row r="107" spans="1:11" s="39" customFormat="1" ht="24.75" thickBot="1">
      <c r="A107" s="100"/>
      <c r="B107" s="140" t="s">
        <v>175</v>
      </c>
      <c r="C107" s="70"/>
      <c r="D107" s="70"/>
      <c r="E107" s="70"/>
      <c r="F107" s="115"/>
      <c r="G107" s="74">
        <f>'1. InputData'!I38</f>
        <v>0</v>
      </c>
      <c r="I107" s="139"/>
      <c r="J107" s="38"/>
      <c r="K107" s="100"/>
    </row>
    <row r="108" spans="1:11" s="39" customFormat="1" ht="24.75" thickBot="1">
      <c r="A108" s="100"/>
      <c r="B108" s="141" t="s">
        <v>127</v>
      </c>
      <c r="C108" s="71"/>
      <c r="D108" s="71"/>
      <c r="E108" s="71"/>
      <c r="F108" s="72"/>
      <c r="G108" s="74">
        <f>'1. InputData'!N19</f>
        <v>0</v>
      </c>
      <c r="I108" s="139"/>
      <c r="J108" s="38"/>
      <c r="K108" s="100"/>
    </row>
    <row r="109" spans="1:11" s="39" customFormat="1" ht="24.75" thickBot="1">
      <c r="A109" s="100"/>
      <c r="B109" s="141" t="s">
        <v>128</v>
      </c>
      <c r="C109" s="71"/>
      <c r="D109" s="71"/>
      <c r="E109" s="71"/>
      <c r="F109" s="72"/>
      <c r="G109" s="74">
        <f>'1. InputData'!N20</f>
        <v>0</v>
      </c>
      <c r="I109" s="139"/>
      <c r="J109" s="38"/>
      <c r="K109" s="100"/>
    </row>
    <row r="110" spans="1:11" s="39" customFormat="1" ht="24.75" thickBot="1">
      <c r="A110" s="100"/>
      <c r="B110" s="141" t="s">
        <v>129</v>
      </c>
      <c r="C110" s="71"/>
      <c r="D110" s="71"/>
      <c r="E110" s="71"/>
      <c r="F110" s="72"/>
      <c r="G110" s="74">
        <f>'1. InputData'!N21</f>
        <v>0</v>
      </c>
      <c r="I110" s="139"/>
      <c r="J110" s="38"/>
      <c r="K110" s="100"/>
    </row>
    <row r="111" spans="1:11" s="39" customFormat="1" ht="24.75" thickBot="1">
      <c r="A111" s="100"/>
      <c r="B111" s="141" t="s">
        <v>130</v>
      </c>
      <c r="C111" s="71"/>
      <c r="D111" s="71"/>
      <c r="E111" s="71"/>
      <c r="F111" s="72"/>
      <c r="G111" s="74">
        <f>'1. InputData'!N22</f>
        <v>0</v>
      </c>
      <c r="I111" s="139"/>
      <c r="J111" s="38"/>
      <c r="K111" s="100"/>
    </row>
    <row r="112" spans="1:11" s="39" customFormat="1" ht="24.75" thickBot="1">
      <c r="A112" s="100"/>
      <c r="B112" s="142" t="s">
        <v>131</v>
      </c>
      <c r="C112" s="143"/>
      <c r="D112" s="143"/>
      <c r="E112" s="143"/>
      <c r="F112" s="144"/>
      <c r="G112" s="145">
        <f>'1. InputData'!N23</f>
        <v>0</v>
      </c>
      <c r="I112" s="146"/>
      <c r="J112" s="38"/>
      <c r="K112" s="100"/>
    </row>
    <row r="113" spans="1:11" s="39" customFormat="1">
      <c r="A113" s="100"/>
      <c r="B113" s="109"/>
      <c r="C113" s="109"/>
      <c r="D113" s="109"/>
      <c r="E113" s="109"/>
      <c r="F113" s="109"/>
      <c r="G113" s="38"/>
      <c r="H113" s="38"/>
      <c r="I113" s="38"/>
      <c r="J113" s="38"/>
      <c r="K113" s="100"/>
    </row>
    <row r="114" spans="1:11" s="39" customFormat="1" ht="24.75" thickBot="1">
      <c r="A114" s="100"/>
      <c r="B114" s="101"/>
      <c r="C114" s="38"/>
      <c r="D114" s="38"/>
      <c r="E114" s="38"/>
      <c r="G114" s="38"/>
      <c r="H114" s="38"/>
      <c r="I114" s="38"/>
      <c r="J114" s="38"/>
      <c r="K114" s="100"/>
    </row>
    <row r="115" spans="1:11" s="39" customFormat="1">
      <c r="A115" s="100"/>
      <c r="B115" s="301" t="str">
        <f>H38</f>
        <v>avgs</v>
      </c>
      <c r="C115" s="302">
        <f>I38</f>
        <v>4</v>
      </c>
      <c r="D115" s="325">
        <f>J38</f>
        <v>0</v>
      </c>
      <c r="E115" s="326" t="str">
        <f>K38</f>
        <v>สารสนเทศเพื่อการแก้ปัญหาความยากจน</v>
      </c>
      <c r="F115" s="324"/>
      <c r="G115" s="133" t="s">
        <v>213</v>
      </c>
      <c r="H115" s="133" t="s">
        <v>35</v>
      </c>
      <c r="I115" s="134" t="s">
        <v>45</v>
      </c>
      <c r="J115" s="38"/>
      <c r="K115" s="100"/>
    </row>
    <row r="116" spans="1:11" s="39" customFormat="1">
      <c r="A116" s="100"/>
      <c r="B116" s="135" t="s">
        <v>91</v>
      </c>
      <c r="C116" s="91"/>
      <c r="D116" s="91"/>
      <c r="E116" s="91"/>
      <c r="F116" s="92"/>
      <c r="G116" s="105" t="s">
        <v>109</v>
      </c>
      <c r="H116" s="106" t="s">
        <v>214</v>
      </c>
      <c r="I116" s="136" t="s">
        <v>215</v>
      </c>
      <c r="J116" s="38"/>
      <c r="K116" s="100"/>
    </row>
    <row r="117" spans="1:11" s="39" customFormat="1" ht="24.75" thickBot="1">
      <c r="A117" s="100"/>
      <c r="B117" s="137" t="s">
        <v>188</v>
      </c>
      <c r="C117" s="69"/>
      <c r="D117" s="69"/>
      <c r="E117" s="69"/>
      <c r="F117" s="69"/>
      <c r="G117" s="161">
        <f>'1. InputData'!D13</f>
        <v>0</v>
      </c>
      <c r="H117" s="74"/>
      <c r="I117" s="139">
        <f>'1. InputData'!E13</f>
        <v>4</v>
      </c>
      <c r="J117" s="38"/>
      <c r="K117" s="100"/>
    </row>
    <row r="118" spans="1:11" s="39" customFormat="1" ht="24.75" thickBot="1">
      <c r="A118" s="100"/>
      <c r="B118" s="137" t="s">
        <v>190</v>
      </c>
      <c r="C118" s="69"/>
      <c r="D118" s="69"/>
      <c r="E118" s="69"/>
      <c r="F118" s="69"/>
      <c r="G118" s="161">
        <f>'1. InputData'!D24</f>
        <v>0</v>
      </c>
      <c r="H118" s="74"/>
      <c r="I118" s="139">
        <f>'1. InputData'!E24</f>
        <v>4</v>
      </c>
      <c r="J118" s="38"/>
      <c r="K118" s="100"/>
    </row>
    <row r="119" spans="1:11" s="39" customFormat="1" ht="24.75" thickBot="1">
      <c r="A119" s="100"/>
      <c r="B119" s="137" t="s">
        <v>191</v>
      </c>
      <c r="C119" s="69"/>
      <c r="D119" s="69"/>
      <c r="E119" s="69"/>
      <c r="F119" s="69"/>
      <c r="G119" s="161">
        <f>'1. InputData'!D25</f>
        <v>0</v>
      </c>
      <c r="H119" s="74"/>
      <c r="I119" s="139">
        <f>'1. InputData'!E25</f>
        <v>4</v>
      </c>
      <c r="J119" s="38"/>
      <c r="K119" s="100"/>
    </row>
    <row r="120" spans="1:11" s="39" customFormat="1" ht="24.75" thickBot="1">
      <c r="A120" s="100"/>
      <c r="B120" s="137" t="s">
        <v>143</v>
      </c>
      <c r="C120" s="69"/>
      <c r="D120" s="69"/>
      <c r="E120" s="69"/>
      <c r="F120" s="69"/>
      <c r="G120" s="161">
        <f>'1. InputData'!D26</f>
        <v>0</v>
      </c>
      <c r="H120" s="74"/>
      <c r="I120" s="139">
        <f>'1. InputData'!E26</f>
        <v>4</v>
      </c>
      <c r="J120" s="38"/>
      <c r="K120" s="100"/>
    </row>
    <row r="121" spans="1:11" s="39" customFormat="1" ht="24.75" thickBot="1">
      <c r="A121" s="100"/>
      <c r="B121" s="137" t="s">
        <v>192</v>
      </c>
      <c r="C121" s="69"/>
      <c r="D121" s="69"/>
      <c r="E121" s="69"/>
      <c r="F121" s="69"/>
      <c r="G121" s="161">
        <f>'1. InputData'!D27</f>
        <v>0</v>
      </c>
      <c r="H121" s="74"/>
      <c r="I121" s="139">
        <f>'1. InputData'!E27</f>
        <v>4</v>
      </c>
      <c r="J121" s="38"/>
      <c r="K121" s="100"/>
    </row>
    <row r="122" spans="1:11" s="39" customFormat="1" ht="24.75" thickBot="1">
      <c r="A122" s="100"/>
      <c r="B122" s="140" t="s">
        <v>189</v>
      </c>
      <c r="C122" s="70"/>
      <c r="D122" s="70"/>
      <c r="E122" s="70"/>
      <c r="F122" s="115"/>
      <c r="G122" s="74">
        <f>'1. InputData'!I11</f>
        <v>0</v>
      </c>
      <c r="I122" s="139"/>
      <c r="J122" s="38"/>
      <c r="K122" s="100"/>
    </row>
    <row r="123" spans="1:11" s="39" customFormat="1" ht="24.75" thickBot="1">
      <c r="A123" s="100"/>
      <c r="B123" s="140" t="s">
        <v>148</v>
      </c>
      <c r="C123" s="70"/>
      <c r="D123" s="70"/>
      <c r="E123" s="70"/>
      <c r="F123" s="115"/>
      <c r="G123" s="74">
        <f>'1. InputData'!I15</f>
        <v>0</v>
      </c>
      <c r="I123" s="139"/>
      <c r="J123" s="38"/>
      <c r="K123" s="100"/>
    </row>
    <row r="124" spans="1:11" s="39" customFormat="1" ht="24.75" thickBot="1">
      <c r="A124" s="100"/>
      <c r="B124" s="140" t="s">
        <v>149</v>
      </c>
      <c r="C124" s="70"/>
      <c r="D124" s="70"/>
      <c r="E124" s="70"/>
      <c r="F124" s="115"/>
      <c r="G124" s="74">
        <f>'1. InputData'!I16</f>
        <v>0</v>
      </c>
      <c r="I124" s="139"/>
      <c r="J124" s="38"/>
      <c r="K124" s="100"/>
    </row>
    <row r="125" spans="1:11" s="39" customFormat="1" ht="24.75" thickBot="1">
      <c r="A125" s="100"/>
      <c r="B125" s="140" t="s">
        <v>150</v>
      </c>
      <c r="C125" s="70"/>
      <c r="D125" s="70"/>
      <c r="E125" s="70"/>
      <c r="F125" s="115"/>
      <c r="G125" s="74">
        <f>'1. InputData'!I17</f>
        <v>0</v>
      </c>
      <c r="I125" s="139"/>
      <c r="J125" s="38"/>
      <c r="K125" s="100"/>
    </row>
    <row r="126" spans="1:11" s="39" customFormat="1" ht="24.75" thickBot="1">
      <c r="A126" s="100"/>
      <c r="B126" s="140" t="s">
        <v>216</v>
      </c>
      <c r="C126" s="70"/>
      <c r="D126" s="70"/>
      <c r="E126" s="70"/>
      <c r="F126" s="115"/>
      <c r="G126" s="74">
        <f>'1. InputData'!I19</f>
        <v>0</v>
      </c>
      <c r="I126" s="139"/>
      <c r="J126" s="38"/>
      <c r="K126" s="100"/>
    </row>
    <row r="127" spans="1:11" s="39" customFormat="1" ht="24.75" thickBot="1">
      <c r="A127" s="100"/>
      <c r="B127" s="140" t="s">
        <v>193</v>
      </c>
      <c r="C127" s="70"/>
      <c r="D127" s="70"/>
      <c r="E127" s="70"/>
      <c r="F127" s="115"/>
      <c r="G127" s="74">
        <f>'1. InputData'!I23</f>
        <v>0</v>
      </c>
      <c r="I127" s="139"/>
      <c r="J127" s="38"/>
      <c r="K127" s="100"/>
    </row>
    <row r="128" spans="1:11" s="39" customFormat="1" ht="24.75" thickBot="1">
      <c r="A128" s="100"/>
      <c r="B128" s="140" t="s">
        <v>194</v>
      </c>
      <c r="C128" s="70"/>
      <c r="D128" s="70"/>
      <c r="E128" s="70"/>
      <c r="F128" s="115"/>
      <c r="G128" s="74">
        <f>'1. InputData'!I24</f>
        <v>0</v>
      </c>
      <c r="I128" s="139"/>
      <c r="J128" s="38"/>
      <c r="K128" s="100"/>
    </row>
    <row r="129" spans="1:23" s="39" customFormat="1" ht="24.75" thickBot="1">
      <c r="A129" s="100"/>
      <c r="B129" s="140" t="s">
        <v>195</v>
      </c>
      <c r="C129" s="70"/>
      <c r="D129" s="70"/>
      <c r="E129" s="70"/>
      <c r="F129" s="115"/>
      <c r="G129" s="74">
        <f>'1. InputData'!I25</f>
        <v>0</v>
      </c>
      <c r="I129" s="139"/>
      <c r="J129" s="38"/>
      <c r="K129" s="100"/>
    </row>
    <row r="130" spans="1:23" s="39" customFormat="1" ht="24.75" thickBot="1">
      <c r="A130" s="100"/>
      <c r="B130" s="140" t="s">
        <v>152</v>
      </c>
      <c r="C130" s="70"/>
      <c r="D130" s="70"/>
      <c r="E130" s="70"/>
      <c r="F130" s="115"/>
      <c r="G130" s="74">
        <f>'1. InputData'!I28</f>
        <v>0</v>
      </c>
      <c r="I130" s="139"/>
      <c r="J130" s="38"/>
      <c r="K130" s="100"/>
    </row>
    <row r="131" spans="1:23" s="39" customFormat="1" ht="24.75" thickBot="1">
      <c r="A131" s="100"/>
      <c r="B131" s="141" t="s">
        <v>132</v>
      </c>
      <c r="C131" s="71"/>
      <c r="D131" s="71"/>
      <c r="E131" s="71"/>
      <c r="F131" s="72"/>
      <c r="G131" s="74">
        <f>'1. InputData'!N25</f>
        <v>0</v>
      </c>
      <c r="I131" s="139"/>
      <c r="J131" s="38"/>
      <c r="K131" s="100"/>
    </row>
    <row r="132" spans="1:23" s="39" customFormat="1" ht="24.75" thickBot="1">
      <c r="A132" s="100"/>
      <c r="B132" s="141" t="s">
        <v>133</v>
      </c>
      <c r="C132" s="71"/>
      <c r="D132" s="71"/>
      <c r="E132" s="71"/>
      <c r="F132" s="72"/>
      <c r="G132" s="74">
        <f>'1. InputData'!N26</f>
        <v>0</v>
      </c>
      <c r="I132" s="139"/>
      <c r="J132" s="38"/>
      <c r="K132" s="100"/>
    </row>
    <row r="133" spans="1:23" s="39" customFormat="1" ht="24.75" thickBot="1">
      <c r="A133" s="100"/>
      <c r="B133" s="141" t="s">
        <v>134</v>
      </c>
      <c r="C133" s="71"/>
      <c r="D133" s="71"/>
      <c r="E133" s="71"/>
      <c r="F133" s="72"/>
      <c r="G133" s="74">
        <f>'1. InputData'!N27</f>
        <v>0</v>
      </c>
      <c r="I133" s="139"/>
      <c r="J133" s="38"/>
      <c r="K133" s="100"/>
    </row>
    <row r="134" spans="1:23" s="39" customFormat="1" ht="24.75" thickBot="1">
      <c r="A134" s="100"/>
      <c r="B134" s="141" t="s">
        <v>135</v>
      </c>
      <c r="C134" s="71"/>
      <c r="D134" s="71"/>
      <c r="E134" s="71"/>
      <c r="F134" s="72"/>
      <c r="G134" s="74">
        <f>'1. InputData'!N28</f>
        <v>0</v>
      </c>
      <c r="I134" s="139"/>
      <c r="J134" s="38"/>
      <c r="K134" s="100"/>
    </row>
    <row r="135" spans="1:23" s="39" customFormat="1" ht="24.75" thickBot="1">
      <c r="A135" s="100"/>
      <c r="B135" s="142" t="s">
        <v>136</v>
      </c>
      <c r="C135" s="143"/>
      <c r="D135" s="143"/>
      <c r="E135" s="143"/>
      <c r="F135" s="144"/>
      <c r="G135" s="145">
        <f>'1. InputData'!N29</f>
        <v>0</v>
      </c>
      <c r="I135" s="146"/>
      <c r="J135" s="38"/>
      <c r="K135" s="100"/>
    </row>
    <row r="136" spans="1:23" s="39" customFormat="1">
      <c r="A136" s="100"/>
      <c r="B136" s="109"/>
      <c r="C136" s="109"/>
      <c r="D136" s="109"/>
      <c r="E136" s="109"/>
      <c r="F136" s="109"/>
      <c r="G136" s="38"/>
      <c r="H136" s="38"/>
      <c r="I136" s="38"/>
      <c r="J136" s="38"/>
      <c r="K136" s="100"/>
    </row>
    <row r="137" spans="1:23" s="39" customFormat="1" ht="24.75" thickBot="1">
      <c r="A137" s="100"/>
      <c r="C137" s="38"/>
      <c r="D137" s="38"/>
      <c r="E137" s="38"/>
      <c r="G137" s="38"/>
      <c r="H137" s="38"/>
      <c r="I137" s="38"/>
      <c r="J137" s="38"/>
      <c r="K137" s="100"/>
    </row>
    <row r="138" spans="1:23" s="39" customFormat="1" ht="24.75" thickTop="1">
      <c r="A138" s="100"/>
      <c r="B138" s="303" t="str">
        <f>H39</f>
        <v>avgs</v>
      </c>
      <c r="C138" s="304">
        <f>I39</f>
        <v>5</v>
      </c>
      <c r="D138" s="330">
        <f>J39</f>
        <v>0</v>
      </c>
      <c r="E138" s="331" t="str">
        <f>K39</f>
        <v>สารสนเทศเพื่อการบริหารจัดการชุมชน</v>
      </c>
      <c r="F138" s="329"/>
      <c r="G138" s="147" t="s">
        <v>213</v>
      </c>
      <c r="H138" s="147" t="s">
        <v>35</v>
      </c>
      <c r="I138" s="148" t="s">
        <v>45</v>
      </c>
      <c r="J138" s="38"/>
      <c r="K138" s="100"/>
    </row>
    <row r="139" spans="1:23">
      <c r="A139" s="100"/>
      <c r="B139" s="149" t="s">
        <v>92</v>
      </c>
      <c r="C139" s="91"/>
      <c r="D139" s="91"/>
      <c r="E139" s="91"/>
      <c r="F139" s="92"/>
      <c r="G139" s="105" t="s">
        <v>109</v>
      </c>
      <c r="H139" s="106" t="s">
        <v>214</v>
      </c>
      <c r="I139" s="150" t="s">
        <v>215</v>
      </c>
      <c r="J139" s="38"/>
      <c r="K139" s="100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</row>
    <row r="140" spans="1:23" ht="24.75" thickBot="1">
      <c r="A140" s="100"/>
      <c r="B140" s="151" t="s">
        <v>196</v>
      </c>
      <c r="C140" s="69"/>
      <c r="D140" s="69"/>
      <c r="E140" s="69"/>
      <c r="F140" s="69"/>
      <c r="G140" s="161">
        <f>'1. InputData'!D14</f>
        <v>0</v>
      </c>
      <c r="H140" s="74"/>
      <c r="I140" s="152">
        <f>'1. InputData'!E14</f>
        <v>5</v>
      </c>
      <c r="J140" s="38"/>
      <c r="K140" s="100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</row>
    <row r="141" spans="1:23" ht="24.75" thickBot="1">
      <c r="A141" s="100"/>
      <c r="B141" s="151" t="s">
        <v>197</v>
      </c>
      <c r="C141" s="69"/>
      <c r="D141" s="69"/>
      <c r="E141" s="69"/>
      <c r="F141" s="69"/>
      <c r="G141" s="161">
        <f>'1. InputData'!D15</f>
        <v>0</v>
      </c>
      <c r="H141" s="74"/>
      <c r="I141" s="152">
        <f>'1. InputData'!E15</f>
        <v>5</v>
      </c>
      <c r="J141" s="38"/>
      <c r="K141" s="100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</row>
    <row r="142" spans="1:23" ht="24.75" thickBot="1">
      <c r="A142" s="100"/>
      <c r="B142" s="151" t="s">
        <v>199</v>
      </c>
      <c r="C142" s="69"/>
      <c r="D142" s="69"/>
      <c r="E142" s="69"/>
      <c r="F142" s="69"/>
      <c r="G142" s="161">
        <f>'1. InputData'!D31</f>
        <v>0</v>
      </c>
      <c r="H142" s="74"/>
      <c r="I142" s="152">
        <f>'1. InputData'!E31</f>
        <v>5</v>
      </c>
      <c r="J142" s="38"/>
      <c r="K142" s="100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</row>
    <row r="143" spans="1:23" ht="24.75" thickBot="1">
      <c r="A143" s="100"/>
      <c r="B143" s="151" t="s">
        <v>201</v>
      </c>
      <c r="C143" s="69"/>
      <c r="D143" s="69"/>
      <c r="E143" s="69"/>
      <c r="F143" s="69"/>
      <c r="G143" s="161">
        <f>'1. InputData'!D32</f>
        <v>0</v>
      </c>
      <c r="H143" s="74"/>
      <c r="I143" s="152">
        <f>'1. InputData'!E32</f>
        <v>5</v>
      </c>
      <c r="J143" s="38"/>
      <c r="K143" s="100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</row>
    <row r="144" spans="1:23" ht="24.75" thickBot="1">
      <c r="A144" s="100"/>
      <c r="B144" s="151" t="s">
        <v>203</v>
      </c>
      <c r="C144" s="69"/>
      <c r="D144" s="69"/>
      <c r="E144" s="69"/>
      <c r="F144" s="69"/>
      <c r="G144" s="161">
        <f>'1. InputData'!D33</f>
        <v>0</v>
      </c>
      <c r="H144" s="74"/>
      <c r="I144" s="152">
        <f>'1. InputData'!E33</f>
        <v>5</v>
      </c>
      <c r="J144" s="38"/>
      <c r="K144" s="100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</row>
    <row r="145" spans="1:23" ht="24.75" thickBot="1">
      <c r="A145" s="100"/>
      <c r="B145" s="151" t="s">
        <v>205</v>
      </c>
      <c r="C145" s="69"/>
      <c r="D145" s="69"/>
      <c r="E145" s="69"/>
      <c r="F145" s="69"/>
      <c r="G145" s="161">
        <f>'1. InputData'!D34</f>
        <v>0</v>
      </c>
      <c r="H145" s="74"/>
      <c r="I145" s="152">
        <f>'1. InputData'!E34</f>
        <v>5</v>
      </c>
      <c r="J145" s="27"/>
      <c r="K145" s="100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</row>
    <row r="146" spans="1:23" ht="24.75" thickBot="1">
      <c r="A146" s="100"/>
      <c r="B146" s="151" t="s">
        <v>206</v>
      </c>
      <c r="C146" s="69"/>
      <c r="D146" s="69"/>
      <c r="E146" s="69"/>
      <c r="F146" s="69"/>
      <c r="G146" s="161">
        <f>'1. InputData'!D35</f>
        <v>0</v>
      </c>
      <c r="H146" s="74"/>
      <c r="I146" s="152">
        <f>'1. InputData'!E35</f>
        <v>5</v>
      </c>
      <c r="J146" s="38"/>
      <c r="K146" s="100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</row>
    <row r="147" spans="1:23" ht="24.75" thickBot="1">
      <c r="A147" s="100"/>
      <c r="B147" s="153" t="s">
        <v>198</v>
      </c>
      <c r="C147" s="70"/>
      <c r="D147" s="70"/>
      <c r="E147" s="70"/>
      <c r="F147" s="115"/>
      <c r="G147" s="74">
        <f>'1. InputData'!I26</f>
        <v>0</v>
      </c>
      <c r="I147" s="152"/>
      <c r="J147" s="38"/>
      <c r="K147" s="100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</row>
    <row r="148" spans="1:23" ht="24.75" thickBot="1">
      <c r="A148" s="100"/>
      <c r="B148" s="153" t="s">
        <v>200</v>
      </c>
      <c r="C148" s="70"/>
      <c r="D148" s="70"/>
      <c r="E148" s="70"/>
      <c r="F148" s="115"/>
      <c r="G148" s="74">
        <f>'1. InputData'!I27</f>
        <v>0</v>
      </c>
      <c r="I148" s="152"/>
      <c r="J148" s="38"/>
      <c r="K148" s="100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</row>
    <row r="149" spans="1:23" ht="24.75" thickBot="1">
      <c r="A149" s="100"/>
      <c r="B149" s="153" t="s">
        <v>202</v>
      </c>
      <c r="C149" s="70"/>
      <c r="D149" s="70"/>
      <c r="E149" s="70"/>
      <c r="F149" s="115"/>
      <c r="G149" s="74">
        <f>'1. InputData'!I29</f>
        <v>0</v>
      </c>
      <c r="I149" s="152"/>
      <c r="J149" s="38"/>
      <c r="K149" s="100"/>
      <c r="L149" s="39"/>
      <c r="O149" s="39"/>
      <c r="P149" s="39"/>
      <c r="Q149" s="39"/>
      <c r="R149" s="39"/>
      <c r="S149" s="39"/>
      <c r="T149" s="39"/>
      <c r="U149" s="39"/>
      <c r="V149" s="39"/>
      <c r="W149" s="39"/>
    </row>
    <row r="150" spans="1:23" ht="24.75" thickBot="1">
      <c r="A150" s="100"/>
      <c r="B150" s="153" t="s">
        <v>204</v>
      </c>
      <c r="C150" s="70"/>
      <c r="D150" s="70"/>
      <c r="E150" s="70"/>
      <c r="F150" s="115"/>
      <c r="G150" s="74">
        <f>'1. InputData'!I30</f>
        <v>0</v>
      </c>
      <c r="I150" s="152"/>
      <c r="J150" s="38"/>
      <c r="K150" s="100"/>
      <c r="L150" s="39"/>
      <c r="S150" s="39"/>
      <c r="T150" s="39"/>
      <c r="U150" s="39"/>
      <c r="V150" s="39"/>
      <c r="W150" s="39"/>
    </row>
    <row r="151" spans="1:23" ht="24.75" thickBot="1">
      <c r="A151" s="100"/>
      <c r="B151" s="153" t="s">
        <v>154</v>
      </c>
      <c r="C151" s="70"/>
      <c r="D151" s="70"/>
      <c r="E151" s="70"/>
      <c r="F151" s="115"/>
      <c r="G151" s="74">
        <f>'1. InputData'!I32</f>
        <v>0</v>
      </c>
      <c r="I151" s="152"/>
      <c r="J151" s="38"/>
      <c r="K151" s="100"/>
      <c r="L151" s="39"/>
      <c r="S151" s="39"/>
      <c r="T151" s="39"/>
      <c r="U151" s="39"/>
      <c r="V151" s="39"/>
      <c r="W151" s="39"/>
    </row>
    <row r="152" spans="1:23" ht="24.75" thickBot="1">
      <c r="A152" s="100"/>
      <c r="B152" s="153" t="s">
        <v>207</v>
      </c>
      <c r="C152" s="70"/>
      <c r="D152" s="70"/>
      <c r="E152" s="70"/>
      <c r="F152" s="115"/>
      <c r="G152" s="74">
        <f>'1. InputData'!I34</f>
        <v>0</v>
      </c>
      <c r="I152" s="152"/>
      <c r="J152" s="38"/>
      <c r="K152" s="100"/>
      <c r="L152" s="39"/>
      <c r="S152" s="39"/>
      <c r="T152" s="39"/>
      <c r="U152" s="39"/>
      <c r="V152" s="39"/>
      <c r="W152" s="39"/>
    </row>
    <row r="153" spans="1:23" ht="24.75" thickBot="1">
      <c r="A153" s="100"/>
      <c r="B153" s="154" t="s">
        <v>137</v>
      </c>
      <c r="C153" s="71"/>
      <c r="D153" s="71"/>
      <c r="E153" s="71"/>
      <c r="F153" s="72"/>
      <c r="G153" s="74">
        <f>'1. InputData'!N31</f>
        <v>0</v>
      </c>
      <c r="I153" s="152"/>
      <c r="J153" s="38"/>
      <c r="K153" s="100"/>
      <c r="L153" s="39"/>
      <c r="S153" s="39"/>
      <c r="T153" s="39"/>
      <c r="U153" s="39"/>
      <c r="V153" s="39"/>
      <c r="W153" s="39"/>
    </row>
    <row r="154" spans="1:23" ht="24.75" thickBot="1">
      <c r="A154" s="100"/>
      <c r="B154" s="154" t="s">
        <v>138</v>
      </c>
      <c r="C154" s="71"/>
      <c r="D154" s="71"/>
      <c r="E154" s="71"/>
      <c r="F154" s="72"/>
      <c r="G154" s="74">
        <f>'1. InputData'!N32</f>
        <v>0</v>
      </c>
      <c r="I154" s="152"/>
      <c r="J154" s="38"/>
      <c r="K154" s="100"/>
      <c r="L154" s="39"/>
      <c r="S154" s="39"/>
      <c r="T154" s="39"/>
      <c r="U154" s="39"/>
      <c r="V154" s="39"/>
      <c r="W154" s="39"/>
    </row>
    <row r="155" spans="1:23" ht="24.75" thickBot="1">
      <c r="A155" s="100"/>
      <c r="B155" s="154" t="s">
        <v>139</v>
      </c>
      <c r="C155" s="71"/>
      <c r="D155" s="71"/>
      <c r="E155" s="71"/>
      <c r="F155" s="72"/>
      <c r="G155" s="74">
        <f>'1. InputData'!N33</f>
        <v>0</v>
      </c>
      <c r="I155" s="152"/>
      <c r="J155" s="38"/>
      <c r="K155" s="100"/>
      <c r="L155" s="39"/>
      <c r="S155" s="39"/>
      <c r="T155" s="39"/>
      <c r="U155" s="39"/>
      <c r="V155" s="39"/>
      <c r="W155" s="39"/>
    </row>
    <row r="156" spans="1:23" ht="24.75" thickBot="1">
      <c r="B156" s="154" t="s">
        <v>140</v>
      </c>
      <c r="C156" s="71"/>
      <c r="D156" s="71"/>
      <c r="E156" s="71"/>
      <c r="F156" s="72"/>
      <c r="G156" s="74">
        <f>'1. InputData'!N34</f>
        <v>0</v>
      </c>
      <c r="I156" s="152"/>
      <c r="S156" s="39"/>
      <c r="T156" s="39"/>
      <c r="U156" s="39"/>
      <c r="V156" s="39"/>
      <c r="W156" s="39"/>
    </row>
    <row r="157" spans="1:23" ht="24.75" thickBot="1">
      <c r="B157" s="155" t="s">
        <v>141</v>
      </c>
      <c r="C157" s="156"/>
      <c r="D157" s="156"/>
      <c r="E157" s="156"/>
      <c r="F157" s="157"/>
      <c r="G157" s="158">
        <f>'1. InputData'!N35</f>
        <v>0</v>
      </c>
      <c r="I157" s="159"/>
    </row>
    <row r="158" spans="1:23" ht="24.75" thickTop="1"/>
  </sheetData>
  <sheetProtection selectLockedCells="1" selectUnlockedCells="1"/>
  <sortState ref="J35:K39">
    <sortCondition ref="J28"/>
  </sortState>
  <mergeCells count="4">
    <mergeCell ref="T87:W87"/>
    <mergeCell ref="B19:E19"/>
    <mergeCell ref="B5:E5"/>
    <mergeCell ref="B12:E12"/>
  </mergeCells>
  <dataValidations disablePrompts="1" count="2">
    <dataValidation type="decimal" allowBlank="1" showInputMessage="1" showErrorMessage="1" errorTitle="แจ้งเตือน" error="กรุณาใส่ตัวเลขระหว่าง 1.00 ถึง 3.00" sqref="Q39:Q80">
      <formula1>1</formula1>
      <formula2>3</formula2>
    </dataValidation>
    <dataValidation type="whole" allowBlank="1" showInputMessage="1" showErrorMessage="1" sqref="V44:W87">
      <formula1>1</formula1>
      <formula2>3</formula2>
    </dataValidation>
  </dataValidations>
  <printOptions horizontalCentered="1" verticalCentered="1"/>
  <pageMargins left="0.25" right="0.25" top="0.75" bottom="0.75" header="0.3" footer="0.3"/>
  <pageSetup paperSize="9" scale="90" orientation="portrait" blackAndWhite="1" r:id="rId1"/>
  <headerFooter alignWithMargins="0">
    <oddFooter>&amp;LCopyright MarketWare International 2002&amp;CPage &amp;P&amp;Rwww.marketware.biz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-0.249977111117893"/>
  </sheetPr>
  <dimension ref="A1:Z47"/>
  <sheetViews>
    <sheetView showGridLines="0" topLeftCell="A4" zoomScale="90" zoomScaleNormal="90" workbookViewId="0">
      <selection activeCell="Z25" sqref="Z25:AM31"/>
    </sheetView>
  </sheetViews>
  <sheetFormatPr defaultColWidth="8.28515625" defaultRowHeight="15"/>
  <cols>
    <col min="1" max="2" width="8.28515625" style="59"/>
    <col min="3" max="5" width="6.140625" style="59" customWidth="1"/>
    <col min="6" max="7" width="6.42578125" style="59" customWidth="1"/>
    <col min="8" max="8" width="10.42578125" style="60" bestFit="1" customWidth="1"/>
    <col min="9" max="11" width="6.140625" style="59" customWidth="1"/>
    <col min="12" max="12" width="8.28515625" style="59"/>
    <col min="13" max="15" width="6.140625" style="59" customWidth="1"/>
    <col min="16" max="16" width="8.28515625" style="59"/>
    <col min="17" max="17" width="6.140625" style="59" customWidth="1"/>
    <col min="18" max="18" width="7" style="59" customWidth="1"/>
    <col min="19" max="19" width="6.140625" style="59" customWidth="1"/>
    <col min="20" max="21" width="7.28515625" style="59" customWidth="1"/>
    <col min="22" max="16384" width="8.28515625" style="59"/>
  </cols>
  <sheetData>
    <row r="1" spans="1:25" ht="27" customHeight="1">
      <c r="A1" s="88"/>
      <c r="B1" s="581" t="s">
        <v>259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88"/>
    </row>
    <row r="2" spans="1:25" s="55" customFormat="1" ht="24">
      <c r="A2" s="58"/>
      <c r="B2" s="63" t="s">
        <v>37</v>
      </c>
      <c r="C2" s="582">
        <f>'1. InputData'!M2</f>
        <v>0</v>
      </c>
      <c r="D2" s="582"/>
      <c r="E2" s="582"/>
      <c r="F2" s="63" t="s">
        <v>26</v>
      </c>
      <c r="G2" s="66">
        <f>'1. InputData'!K2</f>
        <v>0</v>
      </c>
      <c r="H2" s="63" t="s">
        <v>27</v>
      </c>
      <c r="I2" s="582">
        <f>'1. InputData'!H2</f>
        <v>0</v>
      </c>
      <c r="J2" s="582"/>
      <c r="K2" s="582"/>
      <c r="L2" s="63" t="s">
        <v>28</v>
      </c>
      <c r="M2" s="582">
        <f>'1. InputData'!E2</f>
        <v>0</v>
      </c>
      <c r="N2" s="582"/>
      <c r="O2" s="582"/>
      <c r="P2" s="63" t="s">
        <v>29</v>
      </c>
      <c r="Q2" s="582">
        <f>'1. InputData'!B2</f>
        <v>0</v>
      </c>
      <c r="R2" s="582"/>
      <c r="S2" s="582"/>
      <c r="T2" s="64"/>
      <c r="U2" s="64"/>
      <c r="V2" s="62"/>
    </row>
    <row r="3" spans="1:25">
      <c r="K3" s="61"/>
    </row>
    <row r="15" spans="1:25" ht="27.75">
      <c r="Y15" s="250"/>
    </row>
    <row r="19" spans="3:26">
      <c r="Z19"/>
    </row>
    <row r="32" spans="3:26">
      <c r="C32" s="176"/>
      <c r="D32" s="291"/>
      <c r="E32" s="335" t="s">
        <v>30</v>
      </c>
      <c r="F32" s="292"/>
      <c r="G32" s="292"/>
      <c r="H32" s="176"/>
      <c r="I32" s="176"/>
      <c r="J32" s="292"/>
      <c r="K32" s="335" t="s">
        <v>210</v>
      </c>
      <c r="L32" s="292"/>
      <c r="M32" s="292"/>
      <c r="N32" s="292"/>
      <c r="O32" s="176"/>
      <c r="P32" s="292"/>
      <c r="Q32" s="335" t="s">
        <v>250</v>
      </c>
      <c r="R32" s="292"/>
      <c r="S32" s="176"/>
      <c r="T32" s="292"/>
      <c r="U32" s="292"/>
      <c r="V32" s="176"/>
      <c r="W32" s="176"/>
    </row>
    <row r="33" spans="1:26">
      <c r="A33" s="217"/>
      <c r="B33" s="216"/>
      <c r="C33" s="290"/>
      <c r="D33" s="336" t="s">
        <v>251</v>
      </c>
      <c r="E33" s="336" t="s">
        <v>249</v>
      </c>
      <c r="F33" s="383" t="s">
        <v>310</v>
      </c>
      <c r="G33" s="338"/>
      <c r="H33" s="337"/>
      <c r="I33" s="337"/>
      <c r="J33" s="336" t="s">
        <v>251</v>
      </c>
      <c r="K33" s="336" t="s">
        <v>249</v>
      </c>
      <c r="L33" s="383" t="s">
        <v>310</v>
      </c>
      <c r="M33" s="338"/>
      <c r="N33" s="338"/>
      <c r="O33" s="337"/>
      <c r="P33" s="336" t="s">
        <v>251</v>
      </c>
      <c r="Q33" s="336" t="s">
        <v>249</v>
      </c>
      <c r="R33" s="383" t="s">
        <v>310</v>
      </c>
      <c r="S33" s="339"/>
      <c r="T33" s="340"/>
      <c r="U33" s="340"/>
      <c r="V33" s="176"/>
      <c r="W33" s="176"/>
      <c r="Z33" s="59" t="s">
        <v>209</v>
      </c>
    </row>
    <row r="34" spans="1:26">
      <c r="A34" s="218"/>
      <c r="B34" s="218"/>
      <c r="C34" s="293"/>
      <c r="D34" s="341">
        <v>1</v>
      </c>
      <c r="E34" s="342">
        <f>MIN('inputData(1)'!B18:B22)</f>
        <v>3</v>
      </c>
      <c r="F34" s="342" t="str">
        <f>VLOOKUP(E34,'inputData(1)'!$B$18:$F$22,5,FALSE)</f>
        <v>การพัฒนาด้านอาชีพ</v>
      </c>
      <c r="G34" s="340"/>
      <c r="H34" s="339"/>
      <c r="I34" s="339"/>
      <c r="J34" s="341">
        <v>1</v>
      </c>
      <c r="K34" s="342">
        <f>MIN('inputData(1)'!C18:C22)</f>
        <v>0</v>
      </c>
      <c r="L34" s="340" t="str">
        <f>VLOOKUP(K34,'inputData(1)'!$C$18:$F$22,4,FALSE)</f>
        <v>การพัฒนาด้านอาชีพ</v>
      </c>
      <c r="M34" s="340"/>
      <c r="N34" s="340"/>
      <c r="O34" s="339"/>
      <c r="P34" s="341">
        <v>1</v>
      </c>
      <c r="Q34" s="342">
        <f>MIN('inputData(1)'!D18:D22)</f>
        <v>0</v>
      </c>
      <c r="R34" s="340" t="str">
        <f>VLOOKUP(Q34,'inputData(1)'!$D$18:$F$22,3,FALSE)</f>
        <v>การพัฒนาด้านอาชีพ</v>
      </c>
      <c r="S34" s="339"/>
      <c r="T34" s="340"/>
      <c r="U34" s="340"/>
      <c r="V34" s="176"/>
      <c r="W34" s="176"/>
    </row>
    <row r="35" spans="1:26" ht="14.25" customHeight="1">
      <c r="A35" s="219"/>
      <c r="B35" s="219"/>
      <c r="C35" s="290"/>
      <c r="D35" s="341">
        <v>2</v>
      </c>
      <c r="E35" s="342">
        <f>SMALL('inputData(1)'!B18:B22,2)</f>
        <v>3</v>
      </c>
      <c r="F35" s="342" t="str">
        <f>VLOOKUP(E35,'inputData(1)'!$B$18:$F$22,5,FALSE)</f>
        <v>การพัฒนาด้านอาชีพ</v>
      </c>
      <c r="G35" s="340"/>
      <c r="H35" s="339"/>
      <c r="I35" s="339"/>
      <c r="J35" s="341">
        <v>2</v>
      </c>
      <c r="K35" s="342">
        <f>SMALL('inputData(1)'!C18:C22,2)</f>
        <v>0</v>
      </c>
      <c r="L35" s="340" t="str">
        <f>VLOOKUP(K35,'inputData(1)'!$C$18:$F$22,4,FALSE)</f>
        <v>การพัฒนาด้านอาชีพ</v>
      </c>
      <c r="M35" s="340"/>
      <c r="N35" s="340"/>
      <c r="O35" s="339"/>
      <c r="P35" s="341">
        <v>2</v>
      </c>
      <c r="Q35" s="342">
        <f>SMALL('inputData(1)'!D18:D22,2)</f>
        <v>0</v>
      </c>
      <c r="R35" s="340" t="str">
        <f>VLOOKUP(Q35,'inputData(1)'!$D$18:$F$22,3,FALSE)</f>
        <v>การพัฒนาด้านอาชีพ</v>
      </c>
      <c r="S35" s="339"/>
      <c r="T35" s="340"/>
      <c r="U35" s="340"/>
      <c r="V35" s="176"/>
      <c r="W35" s="176"/>
    </row>
    <row r="36" spans="1:26" ht="14.25" customHeight="1">
      <c r="A36" s="219"/>
      <c r="B36" s="219"/>
      <c r="C36" s="290"/>
      <c r="D36" s="341">
        <v>3</v>
      </c>
      <c r="E36" s="342">
        <f>MEDIAN('inputData(1)'!B18:B22)</f>
        <v>3</v>
      </c>
      <c r="F36" s="342" t="str">
        <f>VLOOKUP(E36,'inputData(1)'!$B$18:$F$22,5,FALSE)</f>
        <v>การพัฒนาด้านอาชีพ</v>
      </c>
      <c r="G36" s="340"/>
      <c r="H36" s="339"/>
      <c r="I36" s="339"/>
      <c r="J36" s="341">
        <v>3</v>
      </c>
      <c r="K36" s="342">
        <f>MEDIAN('inputData(1)'!C18:C22)</f>
        <v>0</v>
      </c>
      <c r="L36" s="340" t="str">
        <f>VLOOKUP(K36,'inputData(1)'!$C$18:$F$22,4,FALSE)</f>
        <v>การพัฒนาด้านอาชีพ</v>
      </c>
      <c r="M36" s="340"/>
      <c r="N36" s="340"/>
      <c r="O36" s="339"/>
      <c r="P36" s="341">
        <v>3</v>
      </c>
      <c r="Q36" s="342">
        <f>MEDIAN('inputData(1)'!D18:D22)</f>
        <v>0</v>
      </c>
      <c r="R36" s="340" t="str">
        <f>VLOOKUP(Q36,'inputData(1)'!$D$18:$F$22,3,FALSE)</f>
        <v>การพัฒนาด้านอาชีพ</v>
      </c>
      <c r="S36" s="339"/>
      <c r="T36" s="340"/>
      <c r="U36" s="340"/>
      <c r="V36" s="176"/>
      <c r="W36" s="176"/>
    </row>
    <row r="37" spans="1:26" ht="14.25" customHeight="1">
      <c r="A37" s="294"/>
      <c r="B37" s="219"/>
      <c r="C37" s="290"/>
      <c r="D37" s="341">
        <v>4</v>
      </c>
      <c r="E37" s="342">
        <f>SMALL('inputData(1)'!B18:B22,4)</f>
        <v>3</v>
      </c>
      <c r="F37" s="342" t="str">
        <f>VLOOKUP(E37,'inputData(1)'!$B$18:$F$22,5,FALSE)</f>
        <v>การพัฒนาด้านอาชีพ</v>
      </c>
      <c r="G37" s="340"/>
      <c r="H37" s="339"/>
      <c r="I37" s="339"/>
      <c r="J37" s="341">
        <v>4</v>
      </c>
      <c r="K37" s="342">
        <f>SMALL('inputData(1)'!C18:C22,4)</f>
        <v>0</v>
      </c>
      <c r="L37" s="340" t="str">
        <f>VLOOKUP(K37,'inputData(1)'!$C$18:$F$22,4,FALSE)</f>
        <v>การพัฒนาด้านอาชีพ</v>
      </c>
      <c r="M37" s="340"/>
      <c r="N37" s="340"/>
      <c r="O37" s="339"/>
      <c r="P37" s="341">
        <v>4</v>
      </c>
      <c r="Q37" s="342">
        <f>SMALL('inputData(1)'!D18:D22,4)</f>
        <v>0</v>
      </c>
      <c r="R37" s="340" t="str">
        <f>VLOOKUP(Q37,'inputData(1)'!$D$18:$F$22,3,FALSE)</f>
        <v>การพัฒนาด้านอาชีพ</v>
      </c>
      <c r="S37" s="339"/>
      <c r="T37" s="340"/>
      <c r="U37" s="340"/>
      <c r="V37" s="176"/>
      <c r="W37" s="176"/>
    </row>
    <row r="38" spans="1:26" ht="14.25" customHeight="1">
      <c r="A38" s="219"/>
      <c r="B38" s="219"/>
      <c r="C38" s="290"/>
      <c r="D38" s="341">
        <v>5</v>
      </c>
      <c r="E38" s="342">
        <f>MAX('inputData(1)'!B18:B22)</f>
        <v>3</v>
      </c>
      <c r="F38" s="342" t="str">
        <f>VLOOKUP(E38,'inputData(1)'!$B$18:$F$22,5,FALSE)</f>
        <v>การพัฒนาด้านอาชีพ</v>
      </c>
      <c r="G38" s="340"/>
      <c r="H38" s="339"/>
      <c r="I38" s="339"/>
      <c r="J38" s="341">
        <v>5</v>
      </c>
      <c r="K38" s="342">
        <f>MAX('inputData(1)'!C18:C22)</f>
        <v>0</v>
      </c>
      <c r="L38" s="340" t="str">
        <f>VLOOKUP(K38,'inputData(1)'!$C$18:$F$22,4,FALSE)</f>
        <v>การพัฒนาด้านอาชีพ</v>
      </c>
      <c r="M38" s="340"/>
      <c r="N38" s="340"/>
      <c r="O38" s="339"/>
      <c r="P38" s="341">
        <v>5</v>
      </c>
      <c r="Q38" s="342">
        <f>MAX('inputData(1)'!D18:D22)</f>
        <v>0</v>
      </c>
      <c r="R38" s="340" t="str">
        <f>VLOOKUP(Q38,'inputData(1)'!$D$18:$F$22,3,FALSE)</f>
        <v>การพัฒนาด้านอาชีพ</v>
      </c>
      <c r="S38" s="339"/>
      <c r="T38" s="340"/>
      <c r="U38" s="340"/>
      <c r="V38" s="176"/>
      <c r="W38" s="176"/>
    </row>
    <row r="39" spans="1:26" ht="14.25" customHeight="1">
      <c r="A39" s="217"/>
      <c r="B39" s="580" t="s">
        <v>305</v>
      </c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176"/>
    </row>
    <row r="40" spans="1:26" s="315" customFormat="1" ht="17.25">
      <c r="W40" s="316"/>
    </row>
    <row r="41" spans="1:26" s="306" customFormat="1" ht="14.25" customHeight="1">
      <c r="C41" s="307"/>
      <c r="D41" s="308"/>
      <c r="E41" s="307"/>
      <c r="F41" s="308"/>
      <c r="G41" s="308"/>
      <c r="H41" s="309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10"/>
      <c r="U41" s="308"/>
      <c r="V41" s="308"/>
    </row>
    <row r="42" spans="1:26" s="306" customFormat="1" ht="27.75">
      <c r="C42" s="307"/>
      <c r="D42" s="311"/>
      <c r="E42" s="312"/>
      <c r="H42" s="313"/>
      <c r="T42" s="314"/>
    </row>
    <row r="43" spans="1:26" s="306" customFormat="1" ht="27.75">
      <c r="E43" s="312"/>
      <c r="H43" s="313"/>
      <c r="T43" s="314"/>
    </row>
    <row r="44" spans="1:26" ht="27.75">
      <c r="E44" s="209"/>
      <c r="G44" s="78"/>
      <c r="H44" s="214"/>
      <c r="T44" s="212"/>
    </row>
    <row r="45" spans="1:26" ht="27.75">
      <c r="E45" s="211"/>
      <c r="G45" s="78"/>
      <c r="H45" s="214"/>
      <c r="T45" s="212"/>
    </row>
    <row r="46" spans="1:26" ht="27.75">
      <c r="E46" s="210"/>
      <c r="G46" s="78"/>
      <c r="H46" s="214"/>
      <c r="T46" s="212"/>
    </row>
    <row r="47" spans="1:26" ht="24">
      <c r="E47" s="210"/>
    </row>
  </sheetData>
  <mergeCells count="6">
    <mergeCell ref="B39:V39"/>
    <mergeCell ref="B1:V1"/>
    <mergeCell ref="C2:E2"/>
    <mergeCell ref="I2:K2"/>
    <mergeCell ref="M2:O2"/>
    <mergeCell ref="Q2:S2"/>
  </mergeCells>
  <printOptions horizontalCentered="1" verticalCentered="1"/>
  <pageMargins left="0.25" right="0.25" top="0.25" bottom="0.25" header="0.3" footer="0.23"/>
  <pageSetup paperSize="9" scale="90" orientation="landscape" horizontalDpi="4294967293" verticalDpi="4294967293" r:id="rId1"/>
  <headerFooter>
    <oddFooter xml:space="preserve">&amp;C
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499984740745262"/>
  </sheetPr>
  <dimension ref="A1:W57"/>
  <sheetViews>
    <sheetView showGridLines="0" topLeftCell="A12" zoomScale="80" zoomScaleNormal="80" workbookViewId="0">
      <selection activeCell="AM42" sqref="AM42"/>
    </sheetView>
  </sheetViews>
  <sheetFormatPr defaultColWidth="7" defaultRowHeight="12.75"/>
  <cols>
    <col min="1" max="3" width="7" style="79"/>
    <col min="4" max="4" width="8.7109375" style="79" bestFit="1" customWidth="1"/>
    <col min="5" max="6" width="7" style="79"/>
    <col min="7" max="7" width="8.5703125" style="79" bestFit="1" customWidth="1"/>
    <col min="8" max="28" width="7" style="79"/>
    <col min="29" max="29" width="0" style="79" hidden="1" customWidth="1"/>
    <col min="30" max="16384" width="7" style="79"/>
  </cols>
  <sheetData>
    <row r="1" spans="1:22" s="80" customFormat="1" ht="27" customHeight="1">
      <c r="A1" s="88"/>
      <c r="B1" s="581" t="s">
        <v>366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</row>
    <row r="2" spans="1:22" s="68" customFormat="1" ht="24">
      <c r="A2" s="39"/>
      <c r="B2" s="81" t="s">
        <v>37</v>
      </c>
      <c r="C2" s="583">
        <f>'1. InputData'!M2</f>
        <v>0</v>
      </c>
      <c r="D2" s="583"/>
      <c r="E2" s="583"/>
      <c r="F2" s="81" t="s">
        <v>26</v>
      </c>
      <c r="G2" s="382">
        <f>'1. InputData'!K2</f>
        <v>0</v>
      </c>
      <c r="H2" s="81" t="s">
        <v>27</v>
      </c>
      <c r="I2" s="583">
        <f>'1. InputData'!H2</f>
        <v>0</v>
      </c>
      <c r="J2" s="583"/>
      <c r="K2" s="583"/>
      <c r="L2" s="81" t="s">
        <v>28</v>
      </c>
      <c r="M2" s="583">
        <f>'1. InputData'!E2</f>
        <v>0</v>
      </c>
      <c r="N2" s="583"/>
      <c r="O2" s="583"/>
      <c r="P2" s="81" t="s">
        <v>29</v>
      </c>
      <c r="Q2" s="583">
        <f>'1. InputData'!B2</f>
        <v>0</v>
      </c>
      <c r="R2" s="583"/>
      <c r="S2" s="583"/>
      <c r="T2" s="64"/>
      <c r="U2" s="64"/>
      <c r="V2" s="64"/>
    </row>
    <row r="3" spans="1:22" s="83" customFormat="1" ht="20.25">
      <c r="C3" s="84"/>
      <c r="D3" s="85"/>
      <c r="E3" s="86"/>
      <c r="F3" s="85"/>
      <c r="G3" s="84"/>
      <c r="H3" s="85"/>
      <c r="I3" s="84"/>
      <c r="J3" s="87"/>
      <c r="K3" s="84"/>
      <c r="L3" s="87"/>
    </row>
    <row r="32" spans="1:7" ht="15">
      <c r="A32" s="351" t="s">
        <v>239</v>
      </c>
      <c r="C32" s="351"/>
      <c r="D32" s="351"/>
      <c r="E32" s="351"/>
      <c r="F32" s="351"/>
      <c r="G32" s="351"/>
    </row>
    <row r="33" spans="1:23">
      <c r="A33" s="296" t="s">
        <v>251</v>
      </c>
      <c r="B33" s="297" t="s">
        <v>249</v>
      </c>
      <c r="C33" s="297" t="s">
        <v>310</v>
      </c>
      <c r="F33" s="297" t="s">
        <v>311</v>
      </c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</row>
    <row r="34" spans="1:23" s="295" customFormat="1" ht="17.25" customHeight="1">
      <c r="A34" s="343">
        <v>1</v>
      </c>
      <c r="B34" s="370">
        <f>MIN('inputData(1)'!E18:E22)</f>
        <v>1.5</v>
      </c>
      <c r="C34" s="344" t="str">
        <f>VLOOKUP(B34,'inputData(1)'!$E$18:$F$22,2,FALSE)</f>
        <v>การพัฒนาด้านอาชีพ</v>
      </c>
      <c r="D34" s="350"/>
      <c r="E34" s="345"/>
      <c r="F34" s="584" t="str">
        <f>VLOOKUP(B34,'inputData(1)'!$B$25:$D$29,3,FALSE)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5"/>
    </row>
    <row r="35" spans="1:23" s="295" customFormat="1" ht="17.25" customHeight="1">
      <c r="A35" s="346"/>
      <c r="B35" s="371"/>
      <c r="C35" s="347"/>
      <c r="D35" s="347"/>
      <c r="E35" s="347"/>
      <c r="F35" s="586"/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7"/>
    </row>
    <row r="36" spans="1:23" s="295" customFormat="1" ht="17.25" customHeight="1">
      <c r="A36" s="343">
        <v>2</v>
      </c>
      <c r="B36" s="370">
        <f>SMALL('inputData(1)'!E18:E22,2)</f>
        <v>1.5</v>
      </c>
      <c r="C36" s="344" t="str">
        <f>VLOOKUP(B36,'inputData(1)'!$E$18:$F$22,2,FALSE)</f>
        <v>การพัฒนาด้านอาชีพ</v>
      </c>
      <c r="D36" s="350"/>
      <c r="E36" s="345"/>
      <c r="F36" s="584" t="str">
        <f>VLOOKUP(B36,'inputData(1)'!$B$25:$D$29,3,FALSE)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5"/>
    </row>
    <row r="37" spans="1:23" s="292" customFormat="1" ht="17.25" customHeight="1">
      <c r="A37" s="346"/>
      <c r="B37" s="371"/>
      <c r="C37" s="347"/>
      <c r="D37" s="347"/>
      <c r="E37" s="347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7"/>
    </row>
    <row r="38" spans="1:23" s="292" customFormat="1" ht="17.25" customHeight="1">
      <c r="A38" s="343">
        <v>3</v>
      </c>
      <c r="B38" s="370">
        <f>MEDIAN('inputData(1)'!E18:E22)</f>
        <v>1.5</v>
      </c>
      <c r="C38" s="344" t="str">
        <f>VLOOKUP(B38,'inputData(1)'!$E$18:$F$22,2,FALSE)</f>
        <v>การพัฒนาด้านอาชีพ</v>
      </c>
      <c r="D38" s="350"/>
      <c r="E38" s="345"/>
      <c r="F38" s="584" t="str">
        <f>VLOOKUP(B38,'inputData(1)'!$B$25:$D$29,3,FALSE)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5"/>
    </row>
    <row r="39" spans="1:23" s="292" customFormat="1" ht="17.25" customHeight="1">
      <c r="A39" s="346"/>
      <c r="B39" s="371"/>
      <c r="C39" s="347"/>
      <c r="D39" s="347"/>
      <c r="E39" s="347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7"/>
    </row>
    <row r="40" spans="1:23" s="292" customFormat="1" ht="17.25" customHeight="1">
      <c r="A40" s="343">
        <v>4</v>
      </c>
      <c r="B40" s="370">
        <f>SMALL('inputData(1)'!E18:E22,4)</f>
        <v>1.5</v>
      </c>
      <c r="C40" s="344" t="str">
        <f>VLOOKUP(B40,'inputData(1)'!$E$18:$F$22,2,FALSE)</f>
        <v>การพัฒนาด้านอาชีพ</v>
      </c>
      <c r="D40" s="350"/>
      <c r="E40" s="345"/>
      <c r="F40" s="584" t="str">
        <f>VLOOKUP(B40,'inputData(1)'!$B$25:$D$29,3,FALSE)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5"/>
    </row>
    <row r="41" spans="1:23" s="292" customFormat="1" ht="17.25" customHeight="1">
      <c r="A41" s="346"/>
      <c r="B41" s="371"/>
      <c r="C41" s="347"/>
      <c r="D41" s="347"/>
      <c r="E41" s="347"/>
      <c r="F41" s="586"/>
      <c r="G41" s="586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7"/>
    </row>
    <row r="42" spans="1:23" s="295" customFormat="1" ht="17.25" customHeight="1">
      <c r="A42" s="343">
        <v>5</v>
      </c>
      <c r="B42" s="370">
        <f>MAX('inputData(1)'!E18:E22)</f>
        <v>1.5</v>
      </c>
      <c r="C42" s="344" t="str">
        <f>VLOOKUP(B42,'inputData(1)'!$E$18:$F$22,2,FALSE)</f>
        <v>การพัฒนาด้านอาชีพ</v>
      </c>
      <c r="D42" s="350"/>
      <c r="E42" s="345"/>
      <c r="F42" s="584" t="str">
        <f>VLOOKUP(B42,'inputData(1)'!$B$25:$D$29,3,FALSE)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5"/>
    </row>
    <row r="43" spans="1:23" s="295" customFormat="1" ht="17.25" customHeight="1">
      <c r="A43" s="346"/>
      <c r="B43" s="347"/>
      <c r="C43" s="347"/>
      <c r="D43" s="347"/>
      <c r="E43" s="347"/>
      <c r="F43" s="586"/>
      <c r="G43" s="586"/>
      <c r="H43" s="586"/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7"/>
    </row>
    <row r="44" spans="1:23" s="295" customFormat="1" ht="20.25">
      <c r="B44" s="580" t="s">
        <v>305</v>
      </c>
      <c r="C44" s="580"/>
      <c r="D44" s="580"/>
      <c r="E44" s="580"/>
      <c r="F44" s="580"/>
      <c r="G44" s="580"/>
      <c r="H44" s="580"/>
      <c r="I44" s="580"/>
      <c r="J44" s="580"/>
      <c r="K44" s="580"/>
      <c r="L44" s="580"/>
      <c r="M44" s="580"/>
      <c r="N44" s="580"/>
      <c r="O44" s="580"/>
      <c r="P44" s="580"/>
      <c r="Q44" s="580"/>
      <c r="R44" s="580"/>
      <c r="S44" s="580"/>
      <c r="T44" s="580"/>
      <c r="U44" s="580"/>
      <c r="V44" s="580"/>
      <c r="W44" s="580"/>
    </row>
    <row r="57" spans="16:16">
      <c r="P57" s="82"/>
    </row>
  </sheetData>
  <sheetProtection formatCells="0" formatColumns="0" formatRows="0" insertColumns="0" insertRows="0" insertHyperlinks="0" deleteColumns="0" deleteRows="0" sort="0" autoFilter="0" pivotTables="0"/>
  <mergeCells count="11">
    <mergeCell ref="B44:W44"/>
    <mergeCell ref="B1:V1"/>
    <mergeCell ref="C2:E2"/>
    <mergeCell ref="I2:K2"/>
    <mergeCell ref="M2:O2"/>
    <mergeCell ref="Q2:S2"/>
    <mergeCell ref="F34:W35"/>
    <mergeCell ref="F36:W37"/>
    <mergeCell ref="F38:W39"/>
    <mergeCell ref="F40:W41"/>
    <mergeCell ref="F42:W43"/>
  </mergeCells>
  <printOptions horizontalCentered="1" verticalCentered="1"/>
  <pageMargins left="0.25" right="0.25" top="0.25" bottom="0.25" header="0.3" footer="0.26"/>
  <pageSetup paperSize="9" scale="85" orientation="landscape" horizontalDpi="4294967293" verticalDpi="36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A8C36B"/>
  </sheetPr>
  <dimension ref="A1:AD36"/>
  <sheetViews>
    <sheetView view="pageBreakPreview" zoomScaleNormal="80" zoomScaleSheetLayoutView="100" workbookViewId="0">
      <selection activeCell="AF3" sqref="AF3"/>
    </sheetView>
  </sheetViews>
  <sheetFormatPr defaultColWidth="6.28515625" defaultRowHeight="26.25" customHeight="1"/>
  <cols>
    <col min="1" max="3" width="6.28515625" style="2"/>
    <col min="4" max="5" width="2.140625" style="259" customWidth="1"/>
    <col min="6" max="8" width="6.28515625" style="2"/>
    <col min="9" max="9" width="8" style="2" customWidth="1"/>
    <col min="10" max="10" width="6.28515625" style="2"/>
    <col min="11" max="11" width="2.85546875" style="2" customWidth="1"/>
    <col min="12" max="14" width="6.28515625" style="2"/>
    <col min="15" max="15" width="7.5703125" style="2" customWidth="1"/>
    <col min="16" max="16" width="6.28515625" style="2"/>
    <col min="17" max="17" width="4.5703125" style="2" customWidth="1"/>
    <col min="18" max="19" width="5.5703125" style="2" customWidth="1"/>
    <col min="20" max="20" width="7.28515625" style="2" customWidth="1"/>
    <col min="21" max="21" width="5.5703125" style="2" customWidth="1"/>
    <col min="22" max="22" width="2.85546875" style="253" customWidth="1"/>
    <col min="23" max="24" width="5.5703125" style="2" customWidth="1"/>
    <col min="25" max="25" width="7.5703125" style="2" customWidth="1"/>
    <col min="26" max="26" width="5.5703125" style="2" customWidth="1"/>
    <col min="27" max="27" width="2.85546875" style="253" customWidth="1"/>
    <col min="28" max="30" width="5.5703125" style="2" customWidth="1"/>
    <col min="31" max="16384" width="6.28515625" style="2"/>
  </cols>
  <sheetData>
    <row r="1" spans="1:30" s="5" customFormat="1" ht="21.75" customHeight="1">
      <c r="A1" s="588" t="s">
        <v>75</v>
      </c>
      <c r="B1" s="588"/>
      <c r="C1" s="588"/>
      <c r="D1" s="277"/>
      <c r="E1" s="281"/>
      <c r="F1" s="591" t="s">
        <v>50</v>
      </c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252"/>
      <c r="AB1" s="627" t="s">
        <v>279</v>
      </c>
      <c r="AC1" s="628"/>
      <c r="AD1" s="629"/>
    </row>
    <row r="2" spans="1:30" s="5" customFormat="1" ht="21.75" customHeight="1">
      <c r="A2" s="590" t="s">
        <v>48</v>
      </c>
      <c r="B2" s="590"/>
      <c r="C2" s="590"/>
      <c r="D2" s="266"/>
      <c r="E2" s="28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251"/>
      <c r="AB2" s="630"/>
      <c r="AC2" s="631"/>
      <c r="AD2" s="632"/>
    </row>
    <row r="3" spans="1:30" s="267" customFormat="1" ht="24" customHeight="1" thickBot="1">
      <c r="A3" s="589" t="s">
        <v>49</v>
      </c>
      <c r="B3" s="589"/>
      <c r="C3" s="589"/>
      <c r="D3" s="278"/>
      <c r="E3" s="283"/>
      <c r="F3" s="646" t="str">
        <f>VLOOKUP(AB3,'inputData(1)'!E18:F22,2,FALSE)</f>
        <v>การพัฒนาด้านอาชีพ</v>
      </c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5"/>
      <c r="W3" s="645"/>
      <c r="X3" s="645"/>
      <c r="Y3" s="392"/>
      <c r="Z3" s="392"/>
      <c r="AA3" s="274" t="s">
        <v>76</v>
      </c>
      <c r="AB3" s="637">
        <f>MIN('inputData(1)'!E18:E22)</f>
        <v>1.5</v>
      </c>
      <c r="AC3" s="638"/>
      <c r="AD3" s="639"/>
    </row>
    <row r="4" spans="1:30" s="5" customFormat="1" ht="21.75" customHeight="1">
      <c r="A4" s="625" t="s">
        <v>280</v>
      </c>
      <c r="B4" s="625"/>
      <c r="C4" s="625"/>
      <c r="D4" s="278"/>
      <c r="E4" s="284"/>
      <c r="F4" s="644" t="str">
        <f>VLOOKUP(AB3,'inputData(1)'!B25:D29,3,FALSE)</f>
        <v>คนที่จบการศึกษาภาคบังคับ 9 ปี ที่ไม่ได้เรียนและไม่มีงานทำ, คนอายุ 15-59 ปี มีอาชีพและรายได้, คนอายุ 60 ปีขึ้นไป มีอาชีพและมีรายได้, น้ำเพื่อการเกษตร, การมีที่ดินทำกิน, การมีงานทำ, การทำงานในสถานประกอบการ, ผลผลิตจากการทำนา, ผลผลิตจาการทำไร่, ผลผลิตจากการเกษตรอื่นๆ, การประกอบอุตสาหกรรมในครัวเรือน, การเข้าถึงแหล่งทุน, คุณภาพดิน, การใช้ประโยชน์จากที่ดิน, คุณภาพน้ำ</v>
      </c>
      <c r="G4" s="644"/>
      <c r="H4" s="644"/>
      <c r="I4" s="644"/>
      <c r="J4" s="644"/>
      <c r="K4" s="644"/>
      <c r="L4" s="644"/>
      <c r="M4" s="644"/>
      <c r="N4" s="644"/>
      <c r="O4" s="644"/>
      <c r="P4" s="644"/>
      <c r="Q4" s="644"/>
      <c r="R4" s="644"/>
      <c r="S4" s="644"/>
      <c r="T4" s="644"/>
      <c r="U4" s="644"/>
      <c r="V4" s="644"/>
      <c r="W4" s="644"/>
      <c r="X4" s="644"/>
      <c r="Y4" s="644"/>
      <c r="Z4" s="644"/>
      <c r="AA4" s="644"/>
      <c r="AB4" s="644"/>
      <c r="AC4" s="644"/>
      <c r="AD4" s="644"/>
    </row>
    <row r="5" spans="1:30" s="5" customFormat="1" ht="21.75" customHeight="1">
      <c r="A5" s="625"/>
      <c r="B5" s="625"/>
      <c r="C5" s="625"/>
      <c r="D5" s="278"/>
      <c r="E5" s="285"/>
      <c r="F5" s="644"/>
      <c r="G5" s="644"/>
      <c r="H5" s="644"/>
      <c r="I5" s="644"/>
      <c r="J5" s="644"/>
      <c r="K5" s="644"/>
      <c r="L5" s="644"/>
      <c r="M5" s="644"/>
      <c r="N5" s="644"/>
      <c r="O5" s="644"/>
      <c r="P5" s="644"/>
      <c r="Q5" s="644"/>
      <c r="R5" s="644"/>
      <c r="S5" s="644"/>
      <c r="T5" s="644"/>
      <c r="U5" s="644"/>
      <c r="V5" s="644"/>
      <c r="W5" s="644"/>
      <c r="X5" s="644"/>
      <c r="Y5" s="644"/>
      <c r="Z5" s="644"/>
      <c r="AA5" s="644"/>
      <c r="AB5" s="644"/>
      <c r="AC5" s="644"/>
      <c r="AD5" s="644"/>
    </row>
    <row r="6" spans="1:30" s="5" customFormat="1" ht="21.75" customHeight="1">
      <c r="A6" s="625"/>
      <c r="B6" s="625"/>
      <c r="C6" s="625"/>
      <c r="D6" s="278"/>
      <c r="E6" s="285"/>
      <c r="F6" s="644"/>
      <c r="G6" s="644"/>
      <c r="H6" s="644"/>
      <c r="I6" s="644"/>
      <c r="J6" s="644"/>
      <c r="K6" s="644"/>
      <c r="L6" s="644"/>
      <c r="M6" s="644"/>
      <c r="N6" s="644"/>
      <c r="O6" s="644"/>
      <c r="P6" s="644"/>
      <c r="Q6" s="644"/>
      <c r="R6" s="644"/>
      <c r="S6" s="644"/>
      <c r="T6" s="644"/>
      <c r="U6" s="644"/>
      <c r="V6" s="644"/>
      <c r="W6" s="644"/>
      <c r="X6" s="644"/>
      <c r="Y6" s="644"/>
      <c r="Z6" s="644"/>
      <c r="AA6" s="644"/>
      <c r="AB6" s="644"/>
      <c r="AC6" s="644"/>
      <c r="AD6" s="644"/>
    </row>
    <row r="7" spans="1:30" s="4" customFormat="1" ht="21.75" customHeight="1">
      <c r="A7" s="625"/>
      <c r="B7" s="625"/>
      <c r="C7" s="625"/>
      <c r="D7" s="278"/>
      <c r="E7" s="285"/>
      <c r="F7" s="644"/>
      <c r="G7" s="644"/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4"/>
      <c r="V7" s="644"/>
      <c r="W7" s="644"/>
      <c r="X7" s="644"/>
      <c r="Y7" s="644"/>
      <c r="Z7" s="644"/>
      <c r="AA7" s="644"/>
      <c r="AB7" s="644"/>
      <c r="AC7" s="644"/>
      <c r="AD7" s="644"/>
    </row>
    <row r="8" spans="1:30" s="253" customFormat="1" ht="9" customHeight="1" thickBot="1">
      <c r="A8" s="254"/>
      <c r="B8" s="254"/>
      <c r="C8" s="254"/>
      <c r="D8" s="279"/>
      <c r="E8" s="272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</row>
    <row r="9" spans="1:30" ht="21.75" customHeight="1">
      <c r="A9" s="599" t="s">
        <v>43</v>
      </c>
      <c r="B9" s="600"/>
      <c r="C9" s="601"/>
      <c r="D9" s="256"/>
      <c r="E9" s="264"/>
      <c r="F9" s="623" t="s">
        <v>278</v>
      </c>
      <c r="G9" s="623"/>
      <c r="H9" s="623"/>
      <c r="I9" s="623"/>
      <c r="J9" s="623"/>
      <c r="K9" s="623"/>
      <c r="L9" s="623"/>
      <c r="M9" s="623"/>
      <c r="N9" s="623"/>
      <c r="O9" s="623"/>
      <c r="P9" s="623"/>
      <c r="Q9" s="264"/>
      <c r="R9" s="640" t="s">
        <v>375</v>
      </c>
      <c r="S9" s="640"/>
      <c r="T9" s="640"/>
      <c r="U9" s="640"/>
      <c r="V9" s="640"/>
      <c r="W9" s="640"/>
      <c r="X9" s="640"/>
      <c r="Y9" s="640"/>
      <c r="Z9" s="640"/>
      <c r="AA9" s="640"/>
      <c r="AB9" s="640"/>
      <c r="AC9" s="640"/>
      <c r="AD9" s="640"/>
    </row>
    <row r="10" spans="1:30" s="3" customFormat="1" ht="21.75" customHeight="1" thickBot="1">
      <c r="A10" s="602" t="s">
        <v>44</v>
      </c>
      <c r="B10" s="603"/>
      <c r="C10" s="604"/>
      <c r="D10" s="257"/>
      <c r="E10" s="286"/>
      <c r="F10" s="606" t="s">
        <v>272</v>
      </c>
      <c r="G10" s="606"/>
      <c r="H10" s="606"/>
      <c r="I10" s="606"/>
      <c r="J10" s="606"/>
      <c r="K10" s="390"/>
      <c r="L10" s="606" t="s">
        <v>273</v>
      </c>
      <c r="M10" s="606"/>
      <c r="N10" s="606"/>
      <c r="O10" s="606"/>
      <c r="P10" s="606"/>
      <c r="Q10" s="265"/>
      <c r="R10" s="605" t="s">
        <v>269</v>
      </c>
      <c r="S10" s="605"/>
      <c r="T10" s="605"/>
      <c r="U10" s="605"/>
      <c r="V10" s="391"/>
      <c r="W10" s="605" t="s">
        <v>270</v>
      </c>
      <c r="X10" s="605"/>
      <c r="Y10" s="605"/>
      <c r="Z10" s="605"/>
      <c r="AA10" s="391"/>
      <c r="AB10" s="605" t="s">
        <v>271</v>
      </c>
      <c r="AC10" s="605"/>
      <c r="AD10" s="605"/>
    </row>
    <row r="11" spans="1:30" s="253" customFormat="1" ht="8.25" customHeight="1" thickBot="1">
      <c r="A11" s="260"/>
      <c r="B11" s="260"/>
      <c r="C11" s="258"/>
      <c r="D11" s="258"/>
      <c r="E11" s="263"/>
      <c r="F11" s="261"/>
      <c r="G11" s="258"/>
      <c r="H11" s="261"/>
      <c r="I11" s="261"/>
      <c r="K11" s="261"/>
      <c r="L11" s="261"/>
      <c r="M11" s="261"/>
      <c r="N11" s="258"/>
      <c r="O11" s="261"/>
      <c r="P11" s="261"/>
      <c r="Q11" s="258"/>
      <c r="R11" s="261"/>
    </row>
    <row r="12" spans="1:30" s="270" customFormat="1" ht="20.25" customHeight="1" thickBot="1">
      <c r="A12" s="608" t="s">
        <v>82</v>
      </c>
      <c r="B12" s="609"/>
      <c r="C12" s="610"/>
      <c r="D12" s="268"/>
      <c r="E12" s="353" t="s">
        <v>277</v>
      </c>
      <c r="F12" s="624"/>
      <c r="G12" s="624"/>
      <c r="H12" s="624"/>
      <c r="I12" s="624"/>
      <c r="J12" s="624"/>
      <c r="K12" s="353"/>
      <c r="L12" s="626"/>
      <c r="M12" s="626"/>
      <c r="N12" s="626"/>
      <c r="O12" s="626"/>
      <c r="P12" s="626"/>
      <c r="Q12" s="368"/>
      <c r="R12" s="633"/>
      <c r="S12" s="633"/>
      <c r="T12" s="633"/>
      <c r="U12" s="633"/>
      <c r="V12" s="365"/>
      <c r="W12" s="641"/>
      <c r="X12" s="641"/>
      <c r="Y12" s="641"/>
      <c r="Z12" s="641"/>
      <c r="AA12" s="356"/>
      <c r="AB12" s="643"/>
      <c r="AC12" s="643"/>
      <c r="AD12" s="643"/>
    </row>
    <row r="13" spans="1:30" s="270" customFormat="1" ht="23.25" customHeight="1">
      <c r="A13" s="611" t="s">
        <v>304</v>
      </c>
      <c r="B13" s="612"/>
      <c r="C13" s="613"/>
      <c r="D13" s="268"/>
      <c r="E13" s="355"/>
      <c r="F13" s="624"/>
      <c r="G13" s="624"/>
      <c r="H13" s="624"/>
      <c r="I13" s="624"/>
      <c r="J13" s="624"/>
      <c r="K13" s="353"/>
      <c r="L13" s="626"/>
      <c r="M13" s="626"/>
      <c r="N13" s="626"/>
      <c r="O13" s="626"/>
      <c r="P13" s="626"/>
      <c r="Q13" s="368"/>
      <c r="R13" s="633"/>
      <c r="S13" s="633"/>
      <c r="T13" s="633"/>
      <c r="U13" s="633"/>
      <c r="V13" s="365"/>
      <c r="W13" s="641"/>
      <c r="X13" s="641"/>
      <c r="Y13" s="641"/>
      <c r="Z13" s="641"/>
      <c r="AA13" s="356"/>
      <c r="AB13" s="643"/>
      <c r="AC13" s="643"/>
      <c r="AD13" s="643"/>
    </row>
    <row r="14" spans="1:30" s="270" customFormat="1" ht="20.25" customHeight="1">
      <c r="A14" s="614"/>
      <c r="B14" s="615"/>
      <c r="C14" s="616"/>
      <c r="D14" s="269"/>
      <c r="E14" s="353"/>
      <c r="F14" s="624"/>
      <c r="G14" s="624"/>
      <c r="H14" s="624"/>
      <c r="I14" s="624"/>
      <c r="J14" s="624"/>
      <c r="K14" s="353"/>
      <c r="L14" s="626"/>
      <c r="M14" s="626"/>
      <c r="N14" s="626"/>
      <c r="O14" s="626"/>
      <c r="P14" s="626"/>
      <c r="Q14" s="368"/>
      <c r="R14" s="633"/>
      <c r="S14" s="633"/>
      <c r="T14" s="633"/>
      <c r="U14" s="633"/>
      <c r="V14" s="369"/>
      <c r="W14" s="641"/>
      <c r="X14" s="641"/>
      <c r="Y14" s="641"/>
      <c r="Z14" s="641"/>
      <c r="AA14" s="356"/>
      <c r="AB14" s="643"/>
      <c r="AC14" s="643"/>
      <c r="AD14" s="643"/>
    </row>
    <row r="15" spans="1:30" s="270" customFormat="1" ht="20.25" customHeight="1" thickBot="1">
      <c r="A15" s="617"/>
      <c r="B15" s="618"/>
      <c r="C15" s="619"/>
      <c r="D15" s="268"/>
      <c r="E15" s="353"/>
      <c r="F15" s="624"/>
      <c r="G15" s="624"/>
      <c r="H15" s="624"/>
      <c r="I15" s="624"/>
      <c r="J15" s="624"/>
      <c r="K15" s="353"/>
      <c r="L15" s="354"/>
      <c r="M15" s="384" t="s">
        <v>45</v>
      </c>
      <c r="N15" s="386"/>
      <c r="O15" s="385" t="s">
        <v>47</v>
      </c>
      <c r="P15" s="387"/>
      <c r="Q15" s="354"/>
      <c r="R15" s="388" t="s">
        <v>46</v>
      </c>
      <c r="S15" s="387"/>
      <c r="T15" s="388" t="s">
        <v>47</v>
      </c>
      <c r="U15" s="386"/>
      <c r="V15" s="356"/>
      <c r="W15" s="389" t="s">
        <v>46</v>
      </c>
      <c r="X15" s="387"/>
      <c r="Y15" s="389" t="s">
        <v>47</v>
      </c>
      <c r="Z15" s="386"/>
      <c r="AA15" s="356"/>
      <c r="AB15" s="643"/>
      <c r="AC15" s="643"/>
      <c r="AD15" s="643"/>
    </row>
    <row r="16" spans="1:30" s="269" customFormat="1" ht="8.25" customHeight="1" thickBot="1">
      <c r="C16" s="268"/>
      <c r="D16" s="268"/>
      <c r="E16" s="353"/>
      <c r="F16" s="359"/>
      <c r="G16" s="360"/>
      <c r="H16" s="361"/>
      <c r="I16" s="362"/>
      <c r="J16" s="360"/>
      <c r="K16" s="357"/>
      <c r="L16" s="355"/>
      <c r="M16" s="355"/>
      <c r="N16" s="355"/>
      <c r="O16" s="357"/>
      <c r="P16" s="353"/>
      <c r="Q16" s="355"/>
      <c r="R16" s="355"/>
      <c r="S16" s="355"/>
      <c r="T16" s="607"/>
      <c r="U16" s="607"/>
      <c r="V16" s="355"/>
      <c r="W16" s="355"/>
      <c r="X16" s="355"/>
      <c r="Y16" s="607"/>
      <c r="Z16" s="607"/>
      <c r="AA16" s="355"/>
      <c r="AB16" s="643"/>
      <c r="AC16" s="643"/>
      <c r="AD16" s="643"/>
    </row>
    <row r="17" spans="1:30" s="269" customFormat="1" ht="20.25" customHeight="1" thickBot="1">
      <c r="A17" s="608" t="s">
        <v>83</v>
      </c>
      <c r="B17" s="609"/>
      <c r="C17" s="610"/>
      <c r="D17" s="268"/>
      <c r="E17" s="353"/>
      <c r="F17" s="624"/>
      <c r="G17" s="624"/>
      <c r="H17" s="624"/>
      <c r="I17" s="624"/>
      <c r="J17" s="624"/>
      <c r="K17" s="357"/>
      <c r="L17" s="626"/>
      <c r="M17" s="626"/>
      <c r="N17" s="626"/>
      <c r="O17" s="626"/>
      <c r="P17" s="626"/>
      <c r="Q17" s="365"/>
      <c r="R17" s="633"/>
      <c r="S17" s="633"/>
      <c r="T17" s="633"/>
      <c r="U17" s="633"/>
      <c r="V17" s="365"/>
      <c r="W17" s="641"/>
      <c r="X17" s="641"/>
      <c r="Y17" s="641"/>
      <c r="Z17" s="641"/>
      <c r="AA17" s="355"/>
      <c r="AB17" s="643"/>
      <c r="AC17" s="643"/>
      <c r="AD17" s="643"/>
    </row>
    <row r="18" spans="1:30" s="269" customFormat="1" ht="20.25" customHeight="1">
      <c r="A18" s="611"/>
      <c r="B18" s="612"/>
      <c r="C18" s="613"/>
      <c r="D18" s="268"/>
      <c r="E18" s="358"/>
      <c r="F18" s="624"/>
      <c r="G18" s="624"/>
      <c r="H18" s="624"/>
      <c r="I18" s="624"/>
      <c r="J18" s="624"/>
      <c r="K18" s="355"/>
      <c r="L18" s="626"/>
      <c r="M18" s="626"/>
      <c r="N18" s="626"/>
      <c r="O18" s="626"/>
      <c r="P18" s="626"/>
      <c r="Q18" s="365"/>
      <c r="R18" s="633"/>
      <c r="S18" s="633"/>
      <c r="T18" s="633"/>
      <c r="U18" s="633"/>
      <c r="V18" s="365"/>
      <c r="W18" s="641"/>
      <c r="X18" s="641"/>
      <c r="Y18" s="641"/>
      <c r="Z18" s="641"/>
      <c r="AA18" s="355"/>
      <c r="AB18" s="643"/>
      <c r="AC18" s="643"/>
      <c r="AD18" s="643"/>
    </row>
    <row r="19" spans="1:30" s="269" customFormat="1" ht="20.25" customHeight="1">
      <c r="A19" s="614"/>
      <c r="B19" s="615"/>
      <c r="C19" s="616"/>
      <c r="D19" s="268"/>
      <c r="E19" s="358"/>
      <c r="F19" s="624"/>
      <c r="G19" s="624"/>
      <c r="H19" s="624"/>
      <c r="I19" s="624"/>
      <c r="J19" s="624"/>
      <c r="K19" s="355"/>
      <c r="L19" s="626"/>
      <c r="M19" s="626"/>
      <c r="N19" s="626"/>
      <c r="O19" s="626"/>
      <c r="P19" s="626"/>
      <c r="Q19" s="365"/>
      <c r="R19" s="633"/>
      <c r="S19" s="633"/>
      <c r="T19" s="633"/>
      <c r="U19" s="633"/>
      <c r="V19" s="365"/>
      <c r="W19" s="641"/>
      <c r="X19" s="641"/>
      <c r="Y19" s="641"/>
      <c r="Z19" s="641"/>
      <c r="AA19" s="355"/>
      <c r="AB19" s="643"/>
      <c r="AC19" s="643"/>
      <c r="AD19" s="643"/>
    </row>
    <row r="20" spans="1:30" s="269" customFormat="1" ht="20.25" customHeight="1" thickBot="1">
      <c r="A20" s="617"/>
      <c r="B20" s="618"/>
      <c r="C20" s="619"/>
      <c r="E20" s="355"/>
      <c r="F20" s="624"/>
      <c r="G20" s="624"/>
      <c r="H20" s="624"/>
      <c r="I20" s="624"/>
      <c r="J20" s="624"/>
      <c r="K20" s="355"/>
      <c r="L20" s="353"/>
      <c r="M20" s="384" t="s">
        <v>45</v>
      </c>
      <c r="N20" s="386"/>
      <c r="O20" s="385" t="s">
        <v>47</v>
      </c>
      <c r="P20" s="387"/>
      <c r="Q20" s="355"/>
      <c r="R20" s="388" t="s">
        <v>46</v>
      </c>
      <c r="S20" s="387"/>
      <c r="T20" s="388" t="s">
        <v>47</v>
      </c>
      <c r="U20" s="386"/>
      <c r="V20" s="355"/>
      <c r="W20" s="389" t="s">
        <v>46</v>
      </c>
      <c r="X20" s="387"/>
      <c r="Y20" s="389" t="s">
        <v>47</v>
      </c>
      <c r="Z20" s="386"/>
      <c r="AA20" s="355"/>
      <c r="AB20" s="643"/>
      <c r="AC20" s="643"/>
      <c r="AD20" s="643"/>
    </row>
    <row r="21" spans="1:30" s="269" customFormat="1" ht="8.25" customHeight="1" thickBot="1">
      <c r="A21" s="262"/>
      <c r="B21" s="262"/>
      <c r="C21" s="262"/>
      <c r="D21" s="268"/>
      <c r="E21" s="353"/>
      <c r="F21" s="366"/>
      <c r="G21" s="367"/>
      <c r="H21" s="366"/>
      <c r="I21" s="366"/>
      <c r="J21" s="367"/>
      <c r="K21" s="353"/>
      <c r="L21" s="353"/>
      <c r="M21" s="353"/>
      <c r="N21" s="355"/>
      <c r="O21" s="353"/>
      <c r="P21" s="353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643"/>
      <c r="AC21" s="643"/>
      <c r="AD21" s="643"/>
    </row>
    <row r="22" spans="1:30" s="269" customFormat="1" ht="20.25" customHeight="1" thickBot="1">
      <c r="A22" s="608" t="s">
        <v>276</v>
      </c>
      <c r="B22" s="609"/>
      <c r="C22" s="610"/>
      <c r="D22" s="268"/>
      <c r="E22" s="353"/>
      <c r="F22" s="624"/>
      <c r="G22" s="624"/>
      <c r="H22" s="624"/>
      <c r="I22" s="624"/>
      <c r="J22" s="624"/>
      <c r="K22" s="353"/>
      <c r="L22" s="626"/>
      <c r="M22" s="626"/>
      <c r="N22" s="626"/>
      <c r="O22" s="626"/>
      <c r="P22" s="626"/>
      <c r="Q22" s="365"/>
      <c r="R22" s="633"/>
      <c r="S22" s="633"/>
      <c r="T22" s="633"/>
      <c r="U22" s="633"/>
      <c r="V22" s="365"/>
      <c r="W22" s="641"/>
      <c r="X22" s="641"/>
      <c r="Y22" s="641"/>
      <c r="Z22" s="641"/>
      <c r="AA22" s="355"/>
      <c r="AB22" s="643"/>
      <c r="AC22" s="643"/>
      <c r="AD22" s="643"/>
    </row>
    <row r="23" spans="1:30" s="269" customFormat="1" ht="20.25" customHeight="1">
      <c r="A23" s="611"/>
      <c r="B23" s="612"/>
      <c r="C23" s="613"/>
      <c r="D23" s="268"/>
      <c r="E23" s="353"/>
      <c r="F23" s="624"/>
      <c r="G23" s="624"/>
      <c r="H23" s="624"/>
      <c r="I23" s="624"/>
      <c r="J23" s="624"/>
      <c r="K23" s="353"/>
      <c r="L23" s="626"/>
      <c r="M23" s="626"/>
      <c r="N23" s="626"/>
      <c r="O23" s="626"/>
      <c r="P23" s="626"/>
      <c r="Q23" s="365"/>
      <c r="R23" s="633"/>
      <c r="S23" s="633"/>
      <c r="T23" s="633"/>
      <c r="U23" s="633"/>
      <c r="V23" s="365"/>
      <c r="W23" s="641"/>
      <c r="X23" s="641"/>
      <c r="Y23" s="641"/>
      <c r="Z23" s="641"/>
      <c r="AA23" s="355"/>
      <c r="AB23" s="643"/>
      <c r="AC23" s="643"/>
      <c r="AD23" s="643"/>
    </row>
    <row r="24" spans="1:30" s="269" customFormat="1" ht="20.25" customHeight="1">
      <c r="A24" s="614"/>
      <c r="B24" s="615"/>
      <c r="C24" s="616"/>
      <c r="E24" s="353"/>
      <c r="F24" s="624"/>
      <c r="G24" s="624"/>
      <c r="H24" s="624"/>
      <c r="I24" s="624"/>
      <c r="J24" s="624"/>
      <c r="K24" s="353"/>
      <c r="L24" s="626"/>
      <c r="M24" s="626"/>
      <c r="N24" s="626"/>
      <c r="O24" s="626"/>
      <c r="P24" s="626"/>
      <c r="Q24" s="365"/>
      <c r="R24" s="633"/>
      <c r="S24" s="633"/>
      <c r="T24" s="633"/>
      <c r="U24" s="633"/>
      <c r="V24" s="365"/>
      <c r="W24" s="641"/>
      <c r="X24" s="641"/>
      <c r="Y24" s="641"/>
      <c r="Z24" s="641"/>
      <c r="AA24" s="355"/>
      <c r="AB24" s="643"/>
      <c r="AC24" s="643"/>
      <c r="AD24" s="643"/>
    </row>
    <row r="25" spans="1:30" s="269" customFormat="1" ht="20.25" customHeight="1" thickBot="1">
      <c r="A25" s="617"/>
      <c r="B25" s="618"/>
      <c r="C25" s="619"/>
      <c r="E25" s="353"/>
      <c r="F25" s="624"/>
      <c r="G25" s="624"/>
      <c r="H25" s="624"/>
      <c r="I25" s="624"/>
      <c r="J25" s="624"/>
      <c r="K25" s="357"/>
      <c r="L25" s="353"/>
      <c r="M25" s="384" t="s">
        <v>45</v>
      </c>
      <c r="N25" s="386"/>
      <c r="O25" s="385" t="s">
        <v>47</v>
      </c>
      <c r="P25" s="387"/>
      <c r="Q25" s="355"/>
      <c r="R25" s="388" t="s">
        <v>46</v>
      </c>
      <c r="S25" s="387"/>
      <c r="T25" s="388" t="s">
        <v>47</v>
      </c>
      <c r="U25" s="386"/>
      <c r="V25" s="355"/>
      <c r="W25" s="389" t="s">
        <v>46</v>
      </c>
      <c r="X25" s="387"/>
      <c r="Y25" s="389" t="s">
        <v>47</v>
      </c>
      <c r="Z25" s="386"/>
      <c r="AA25" s="355"/>
      <c r="AB25" s="643"/>
      <c r="AC25" s="643"/>
      <c r="AD25" s="643"/>
    </row>
    <row r="26" spans="1:30" s="269" customFormat="1" ht="8.25" customHeight="1" thickBot="1">
      <c r="A26" s="262"/>
      <c r="B26" s="262"/>
      <c r="E26" s="353"/>
      <c r="F26" s="366"/>
      <c r="G26" s="367"/>
      <c r="H26" s="366"/>
      <c r="I26" s="367"/>
      <c r="J26" s="367"/>
      <c r="K26" s="357"/>
      <c r="L26" s="355"/>
      <c r="M26" s="355"/>
      <c r="N26" s="355"/>
      <c r="O26" s="357"/>
      <c r="P26" s="353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643"/>
      <c r="AC26" s="643"/>
      <c r="AD26" s="643"/>
    </row>
    <row r="27" spans="1:30" s="269" customFormat="1" ht="20.25" customHeight="1" thickBot="1">
      <c r="A27" s="620" t="s">
        <v>84</v>
      </c>
      <c r="B27" s="621"/>
      <c r="C27" s="622"/>
      <c r="E27" s="355"/>
      <c r="F27" s="624"/>
      <c r="G27" s="624"/>
      <c r="H27" s="624"/>
      <c r="I27" s="624"/>
      <c r="J27" s="624"/>
      <c r="K27" s="353"/>
      <c r="L27" s="635"/>
      <c r="M27" s="635"/>
      <c r="N27" s="635"/>
      <c r="O27" s="635"/>
      <c r="P27" s="635"/>
      <c r="Q27" s="363"/>
      <c r="R27" s="634"/>
      <c r="S27" s="634"/>
      <c r="T27" s="634"/>
      <c r="U27" s="634"/>
      <c r="V27" s="363"/>
      <c r="W27" s="642"/>
      <c r="X27" s="642"/>
      <c r="Y27" s="642"/>
      <c r="Z27" s="642"/>
      <c r="AA27" s="355"/>
      <c r="AB27" s="643"/>
      <c r="AC27" s="643"/>
      <c r="AD27" s="643"/>
    </row>
    <row r="28" spans="1:30" s="269" customFormat="1" ht="20.25" customHeight="1">
      <c r="A28" s="611"/>
      <c r="B28" s="612"/>
      <c r="C28" s="613"/>
      <c r="E28" s="355"/>
      <c r="F28" s="624"/>
      <c r="G28" s="624"/>
      <c r="H28" s="624"/>
      <c r="I28" s="624"/>
      <c r="J28" s="624"/>
      <c r="K28" s="353"/>
      <c r="L28" s="635"/>
      <c r="M28" s="635"/>
      <c r="N28" s="635"/>
      <c r="O28" s="635"/>
      <c r="P28" s="635"/>
      <c r="Q28" s="363"/>
      <c r="R28" s="634"/>
      <c r="S28" s="634"/>
      <c r="T28" s="634"/>
      <c r="U28" s="634"/>
      <c r="V28" s="363"/>
      <c r="W28" s="642"/>
      <c r="X28" s="642"/>
      <c r="Y28" s="642"/>
      <c r="Z28" s="642"/>
      <c r="AA28" s="355"/>
      <c r="AB28" s="643"/>
      <c r="AC28" s="643"/>
      <c r="AD28" s="643"/>
    </row>
    <row r="29" spans="1:30" s="269" customFormat="1" ht="20.25" customHeight="1">
      <c r="A29" s="614"/>
      <c r="B29" s="615"/>
      <c r="C29" s="616"/>
      <c r="E29" s="355"/>
      <c r="F29" s="624"/>
      <c r="G29" s="624"/>
      <c r="H29" s="624"/>
      <c r="I29" s="624"/>
      <c r="J29" s="624"/>
      <c r="K29" s="353"/>
      <c r="L29" s="635"/>
      <c r="M29" s="635"/>
      <c r="N29" s="635"/>
      <c r="O29" s="635"/>
      <c r="P29" s="635"/>
      <c r="Q29" s="363"/>
      <c r="R29" s="634"/>
      <c r="S29" s="634"/>
      <c r="T29" s="634"/>
      <c r="U29" s="634"/>
      <c r="V29" s="363"/>
      <c r="W29" s="642"/>
      <c r="X29" s="642"/>
      <c r="Y29" s="642"/>
      <c r="Z29" s="642"/>
      <c r="AA29" s="355"/>
      <c r="AB29" s="355" t="s">
        <v>46</v>
      </c>
      <c r="AC29" s="636"/>
      <c r="AD29" s="636"/>
    </row>
    <row r="30" spans="1:30" s="269" customFormat="1" ht="20.25" customHeight="1" thickBot="1">
      <c r="A30" s="617"/>
      <c r="B30" s="618"/>
      <c r="C30" s="619"/>
      <c r="E30" s="353"/>
      <c r="F30" s="624"/>
      <c r="G30" s="624"/>
      <c r="H30" s="624"/>
      <c r="I30" s="624"/>
      <c r="J30" s="624"/>
      <c r="K30" s="353"/>
      <c r="L30" s="353"/>
      <c r="M30" s="384" t="s">
        <v>45</v>
      </c>
      <c r="N30" s="386"/>
      <c r="O30" s="385" t="s">
        <v>47</v>
      </c>
      <c r="P30" s="387"/>
      <c r="Q30" s="355"/>
      <c r="R30" s="388" t="s">
        <v>46</v>
      </c>
      <c r="S30" s="387"/>
      <c r="T30" s="388" t="s">
        <v>47</v>
      </c>
      <c r="U30" s="386"/>
      <c r="V30" s="355"/>
      <c r="W30" s="389" t="s">
        <v>46</v>
      </c>
      <c r="X30" s="387"/>
      <c r="Y30" s="389" t="s">
        <v>47</v>
      </c>
      <c r="Z30" s="386"/>
      <c r="AA30" s="355"/>
      <c r="AB30" s="357" t="s">
        <v>47</v>
      </c>
      <c r="AC30" s="636"/>
      <c r="AD30" s="636"/>
    </row>
    <row r="31" spans="1:30" s="269" customFormat="1" ht="8.25" customHeight="1" thickBot="1">
      <c r="A31" s="271"/>
      <c r="E31" s="353"/>
      <c r="F31" s="353"/>
      <c r="G31" s="355"/>
      <c r="H31" s="355"/>
      <c r="I31" s="355"/>
      <c r="J31" s="355"/>
      <c r="K31" s="353"/>
      <c r="L31" s="353"/>
      <c r="M31" s="353"/>
      <c r="N31" s="355"/>
      <c r="O31" s="353"/>
      <c r="P31" s="353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</row>
    <row r="32" spans="1:30" s="273" customFormat="1" ht="20.25" customHeight="1">
      <c r="A32" s="593" t="s">
        <v>274</v>
      </c>
      <c r="B32" s="594"/>
      <c r="C32" s="595"/>
      <c r="D32" s="276"/>
      <c r="E32" s="596"/>
      <c r="F32" s="597"/>
      <c r="G32" s="597"/>
      <c r="H32" s="597"/>
      <c r="I32" s="597"/>
      <c r="J32" s="597"/>
      <c r="K32" s="597"/>
      <c r="L32" s="597"/>
      <c r="M32" s="597"/>
      <c r="N32" s="597"/>
      <c r="O32" s="597"/>
      <c r="P32" s="597"/>
      <c r="Q32" s="597"/>
      <c r="R32" s="597"/>
      <c r="S32" s="597"/>
      <c r="T32" s="597"/>
      <c r="U32" s="597"/>
      <c r="V32" s="597"/>
      <c r="W32" s="597"/>
      <c r="X32" s="597"/>
      <c r="Y32" s="597"/>
      <c r="Z32" s="597"/>
      <c r="AA32" s="597"/>
      <c r="AB32" s="597"/>
      <c r="AC32" s="597"/>
      <c r="AD32" s="598"/>
    </row>
    <row r="33" spans="1:30" s="269" customFormat="1" ht="8.25" customHeight="1" thickBot="1">
      <c r="A33" s="287"/>
      <c r="B33" s="287"/>
      <c r="C33" s="287"/>
      <c r="D33" s="276"/>
      <c r="E33" s="364"/>
      <c r="F33" s="364"/>
      <c r="G33" s="364"/>
      <c r="H33" s="364"/>
      <c r="I33" s="364"/>
      <c r="J33" s="364"/>
      <c r="K33" s="364"/>
      <c r="L33" s="364"/>
      <c r="M33" s="364"/>
      <c r="N33" s="364"/>
      <c r="O33" s="364"/>
      <c r="P33" s="364"/>
      <c r="Q33" s="364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</row>
    <row r="34" spans="1:30" s="273" customFormat="1" ht="20.25" customHeight="1">
      <c r="A34" s="593" t="s">
        <v>275</v>
      </c>
      <c r="B34" s="594"/>
      <c r="C34" s="595"/>
      <c r="D34" s="276"/>
      <c r="E34" s="596"/>
      <c r="F34" s="597"/>
      <c r="G34" s="597"/>
      <c r="H34" s="597"/>
      <c r="I34" s="597"/>
      <c r="J34" s="597"/>
      <c r="K34" s="597"/>
      <c r="L34" s="597"/>
      <c r="M34" s="597"/>
      <c r="N34" s="597"/>
      <c r="O34" s="597"/>
      <c r="P34" s="597"/>
      <c r="Q34" s="597"/>
      <c r="R34" s="597"/>
      <c r="S34" s="597"/>
      <c r="T34" s="597"/>
      <c r="U34" s="597"/>
      <c r="V34" s="597"/>
      <c r="W34" s="597"/>
      <c r="X34" s="597"/>
      <c r="Y34" s="597"/>
      <c r="Z34" s="597"/>
      <c r="AA34" s="597"/>
      <c r="AB34" s="597"/>
      <c r="AC34" s="597"/>
      <c r="AD34" s="598"/>
    </row>
    <row r="35" spans="1:30" s="269" customFormat="1" ht="8.25" customHeight="1" thickBot="1">
      <c r="A35" s="288"/>
      <c r="B35" s="288"/>
      <c r="C35" s="288"/>
      <c r="D35" s="275"/>
      <c r="E35" s="364"/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</row>
    <row r="36" spans="1:30" s="270" customFormat="1" ht="20.25" customHeight="1">
      <c r="A36" s="593" t="s">
        <v>85</v>
      </c>
      <c r="B36" s="594"/>
      <c r="C36" s="595"/>
      <c r="D36" s="280"/>
      <c r="E36" s="596"/>
      <c r="F36" s="597"/>
      <c r="G36" s="597"/>
      <c r="H36" s="597"/>
      <c r="I36" s="597"/>
      <c r="J36" s="597"/>
      <c r="K36" s="597"/>
      <c r="L36" s="597"/>
      <c r="M36" s="597"/>
      <c r="N36" s="597"/>
      <c r="O36" s="597"/>
      <c r="P36" s="597"/>
      <c r="Q36" s="597"/>
      <c r="R36" s="597"/>
      <c r="S36" s="597"/>
      <c r="T36" s="597"/>
      <c r="U36" s="597"/>
      <c r="V36" s="597"/>
      <c r="W36" s="597"/>
      <c r="X36" s="597"/>
      <c r="Y36" s="597"/>
      <c r="Z36" s="597"/>
      <c r="AA36" s="597"/>
      <c r="AB36" s="597"/>
      <c r="AC36" s="597"/>
      <c r="AD36" s="598"/>
    </row>
  </sheetData>
  <mergeCells count="55">
    <mergeCell ref="AC30:AD30"/>
    <mergeCell ref="AB3:AD3"/>
    <mergeCell ref="R9:AD9"/>
    <mergeCell ref="W12:Z14"/>
    <mergeCell ref="W17:Z19"/>
    <mergeCell ref="W22:Z24"/>
    <mergeCell ref="W27:Z29"/>
    <mergeCell ref="AB12:AD28"/>
    <mergeCell ref="F4:AD7"/>
    <mergeCell ref="V3:X3"/>
    <mergeCell ref="F3:U3"/>
    <mergeCell ref="AB1:AD2"/>
    <mergeCell ref="R17:U19"/>
    <mergeCell ref="R22:U24"/>
    <mergeCell ref="R27:U29"/>
    <mergeCell ref="L17:P19"/>
    <mergeCell ref="L22:P24"/>
    <mergeCell ref="L27:P29"/>
    <mergeCell ref="AC29:AD29"/>
    <mergeCell ref="R12:U14"/>
    <mergeCell ref="A4:C7"/>
    <mergeCell ref="L12:P14"/>
    <mergeCell ref="F10:J10"/>
    <mergeCell ref="A12:C12"/>
    <mergeCell ref="A13:C15"/>
    <mergeCell ref="F12:J15"/>
    <mergeCell ref="A28:C30"/>
    <mergeCell ref="A32:C32"/>
    <mergeCell ref="F9:P9"/>
    <mergeCell ref="A17:C17"/>
    <mergeCell ref="A18:C20"/>
    <mergeCell ref="F17:J20"/>
    <mergeCell ref="F22:J25"/>
    <mergeCell ref="F27:J30"/>
    <mergeCell ref="A36:C36"/>
    <mergeCell ref="E36:AD36"/>
    <mergeCell ref="A9:C9"/>
    <mergeCell ref="A10:C10"/>
    <mergeCell ref="R10:U10"/>
    <mergeCell ref="W10:Z10"/>
    <mergeCell ref="AB10:AD10"/>
    <mergeCell ref="L10:P10"/>
    <mergeCell ref="A34:C34"/>
    <mergeCell ref="E32:AD32"/>
    <mergeCell ref="E34:AD34"/>
    <mergeCell ref="T16:U16"/>
    <mergeCell ref="Y16:Z16"/>
    <mergeCell ref="A22:C22"/>
    <mergeCell ref="A23:C25"/>
    <mergeCell ref="A27:C27"/>
    <mergeCell ref="A1:C1"/>
    <mergeCell ref="A3:C3"/>
    <mergeCell ref="A2:C2"/>
    <mergeCell ref="F1:Z1"/>
    <mergeCell ref="F2:Z2"/>
  </mergeCells>
  <phoneticPr fontId="10" type="noConversion"/>
  <printOptions horizontalCentered="1"/>
  <pageMargins left="0.25" right="0.25" top="0.25" bottom="0.24" header="0.3" footer="0.3"/>
  <pageSetup paperSize="9" scale="83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DA38D"/>
  </sheetPr>
  <dimension ref="A1:P399"/>
  <sheetViews>
    <sheetView tabSelected="1" view="pageBreakPreview" zoomScaleNormal="90" zoomScaleSheetLayoutView="100" workbookViewId="0">
      <pane ySplit="3" topLeftCell="A22" activePane="bottomLeft" state="frozen"/>
      <selection pane="bottomLeft" activeCell="Q28" sqref="Q28"/>
    </sheetView>
  </sheetViews>
  <sheetFormatPr defaultColWidth="10.28515625" defaultRowHeight="18.75"/>
  <cols>
    <col min="1" max="1" width="5.140625" style="465" customWidth="1"/>
    <col min="2" max="4" width="14.140625" style="466" customWidth="1"/>
    <col min="5" max="5" width="5.140625" style="467" customWidth="1"/>
    <col min="6" max="6" width="18" style="468" customWidth="1"/>
    <col min="7" max="7" width="10.28515625" style="466" customWidth="1"/>
    <col min="8" max="8" width="11" style="466" customWidth="1"/>
    <col min="9" max="9" width="10.42578125" style="466" customWidth="1"/>
    <col min="10" max="10" width="12.5703125" style="412" customWidth="1"/>
    <col min="11" max="11" width="10.42578125" style="412" customWidth="1"/>
    <col min="12" max="16" width="10.85546875" style="412" customWidth="1"/>
    <col min="17" max="16384" width="10.28515625" style="412"/>
  </cols>
  <sheetData>
    <row r="1" spans="1:16" ht="21" customHeight="1">
      <c r="A1" s="651" t="s">
        <v>374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</row>
    <row r="2" spans="1:16" s="416" customFormat="1" ht="9" customHeight="1" thickBot="1">
      <c r="A2" s="413"/>
      <c r="B2" s="414"/>
      <c r="C2" s="414"/>
      <c r="D2" s="414"/>
      <c r="E2" s="415"/>
      <c r="F2" s="413"/>
      <c r="G2" s="414"/>
      <c r="H2" s="414"/>
      <c r="I2" s="414"/>
    </row>
    <row r="3" spans="1:16" s="421" customFormat="1" ht="41.25" customHeight="1" thickBot="1">
      <c r="A3" s="417" t="s">
        <v>307</v>
      </c>
      <c r="B3" s="418" t="s">
        <v>29</v>
      </c>
      <c r="C3" s="419" t="s">
        <v>28</v>
      </c>
      <c r="D3" s="419" t="s">
        <v>27</v>
      </c>
      <c r="E3" s="420" t="s">
        <v>26</v>
      </c>
      <c r="F3" s="419" t="s">
        <v>86</v>
      </c>
      <c r="G3" s="654" t="s">
        <v>369</v>
      </c>
      <c r="H3" s="655"/>
      <c r="I3" s="654" t="s">
        <v>370</v>
      </c>
      <c r="J3" s="655"/>
      <c r="K3" s="654" t="s">
        <v>371</v>
      </c>
      <c r="L3" s="655"/>
      <c r="M3" s="654" t="s">
        <v>372</v>
      </c>
      <c r="N3" s="655"/>
      <c r="O3" s="654" t="s">
        <v>373</v>
      </c>
      <c r="P3" s="655"/>
    </row>
    <row r="4" spans="1:16" s="427" customFormat="1" ht="20.25" customHeight="1">
      <c r="A4" s="422">
        <v>1</v>
      </c>
      <c r="B4" s="423" t="s">
        <v>114</v>
      </c>
      <c r="C4" s="424" t="s">
        <v>115</v>
      </c>
      <c r="D4" s="424" t="s">
        <v>116</v>
      </c>
      <c r="E4" s="425">
        <v>1</v>
      </c>
      <c r="F4" s="426" t="s">
        <v>352</v>
      </c>
      <c r="G4" s="652" t="s">
        <v>38</v>
      </c>
      <c r="H4" s="653"/>
      <c r="I4" s="652" t="s">
        <v>41</v>
      </c>
      <c r="J4" s="653"/>
      <c r="K4" s="652" t="s">
        <v>42</v>
      </c>
      <c r="L4" s="653"/>
      <c r="M4" s="652" t="s">
        <v>39</v>
      </c>
      <c r="N4" s="653"/>
      <c r="O4" s="652" t="s">
        <v>40</v>
      </c>
      <c r="P4" s="653"/>
    </row>
    <row r="5" spans="1:16" s="427" customFormat="1" ht="20.25" customHeight="1">
      <c r="A5" s="428">
        <v>2</v>
      </c>
      <c r="B5" s="423" t="s">
        <v>114</v>
      </c>
      <c r="C5" s="424" t="s">
        <v>115</v>
      </c>
      <c r="D5" s="424" t="s">
        <v>116</v>
      </c>
      <c r="E5" s="429">
        <v>2</v>
      </c>
      <c r="F5" s="430" t="s">
        <v>336</v>
      </c>
      <c r="G5" s="647" t="s">
        <v>41</v>
      </c>
      <c r="H5" s="648"/>
      <c r="I5" s="647" t="s">
        <v>38</v>
      </c>
      <c r="J5" s="648"/>
      <c r="K5" s="647" t="s">
        <v>42</v>
      </c>
      <c r="L5" s="648"/>
      <c r="M5" s="647" t="s">
        <v>39</v>
      </c>
      <c r="N5" s="648"/>
      <c r="O5" s="647" t="s">
        <v>40</v>
      </c>
      <c r="P5" s="648"/>
    </row>
    <row r="6" spans="1:16" s="427" customFormat="1" ht="20.25" customHeight="1">
      <c r="A6" s="428">
        <v>3</v>
      </c>
      <c r="B6" s="423" t="s">
        <v>114</v>
      </c>
      <c r="C6" s="424" t="s">
        <v>115</v>
      </c>
      <c r="D6" s="424" t="s">
        <v>116</v>
      </c>
      <c r="E6" s="425">
        <v>3</v>
      </c>
      <c r="F6" s="430" t="s">
        <v>337</v>
      </c>
      <c r="G6" s="647" t="s">
        <v>42</v>
      </c>
      <c r="H6" s="648"/>
      <c r="I6" s="647" t="s">
        <v>41</v>
      </c>
      <c r="J6" s="648"/>
      <c r="K6" s="647" t="s">
        <v>38</v>
      </c>
      <c r="L6" s="648"/>
      <c r="M6" s="647" t="s">
        <v>39</v>
      </c>
      <c r="N6" s="648"/>
      <c r="O6" s="647" t="s">
        <v>40</v>
      </c>
      <c r="P6" s="648"/>
    </row>
    <row r="7" spans="1:16" s="427" customFormat="1" ht="20.25" customHeight="1">
      <c r="A7" s="428">
        <v>4</v>
      </c>
      <c r="B7" s="423" t="s">
        <v>114</v>
      </c>
      <c r="C7" s="424" t="s">
        <v>115</v>
      </c>
      <c r="D7" s="424" t="s">
        <v>116</v>
      </c>
      <c r="E7" s="429">
        <v>4</v>
      </c>
      <c r="F7" s="430" t="s">
        <v>338</v>
      </c>
      <c r="G7" s="647" t="s">
        <v>40</v>
      </c>
      <c r="H7" s="648"/>
      <c r="I7" s="647" t="s">
        <v>38</v>
      </c>
      <c r="J7" s="648"/>
      <c r="K7" s="647" t="s">
        <v>42</v>
      </c>
      <c r="L7" s="648"/>
      <c r="M7" s="647" t="s">
        <v>39</v>
      </c>
      <c r="N7" s="648"/>
      <c r="O7" s="647" t="s">
        <v>41</v>
      </c>
      <c r="P7" s="648"/>
    </row>
    <row r="8" spans="1:16" s="427" customFormat="1" ht="20.25" customHeight="1">
      <c r="A8" s="428">
        <v>5</v>
      </c>
      <c r="B8" s="423" t="s">
        <v>114</v>
      </c>
      <c r="C8" s="424" t="s">
        <v>115</v>
      </c>
      <c r="D8" s="424" t="s">
        <v>116</v>
      </c>
      <c r="E8" s="425">
        <v>5</v>
      </c>
      <c r="F8" s="430" t="s">
        <v>339</v>
      </c>
      <c r="G8" s="647" t="s">
        <v>40</v>
      </c>
      <c r="H8" s="648"/>
      <c r="I8" s="647" t="s">
        <v>42</v>
      </c>
      <c r="J8" s="648"/>
      <c r="K8" s="647" t="s">
        <v>41</v>
      </c>
      <c r="L8" s="648"/>
      <c r="M8" s="647" t="s">
        <v>38</v>
      </c>
      <c r="N8" s="648"/>
      <c r="O8" s="647" t="s">
        <v>39</v>
      </c>
      <c r="P8" s="648"/>
    </row>
    <row r="9" spans="1:16" s="427" customFormat="1" ht="20.25" customHeight="1">
      <c r="A9" s="428">
        <v>6</v>
      </c>
      <c r="B9" s="423" t="s">
        <v>114</v>
      </c>
      <c r="C9" s="424" t="s">
        <v>115</v>
      </c>
      <c r="D9" s="424" t="s">
        <v>116</v>
      </c>
      <c r="E9" s="429">
        <v>6</v>
      </c>
      <c r="F9" s="430" t="s">
        <v>345</v>
      </c>
      <c r="G9" s="647" t="s">
        <v>38</v>
      </c>
      <c r="H9" s="648"/>
      <c r="I9" s="647" t="s">
        <v>39</v>
      </c>
      <c r="J9" s="648"/>
      <c r="K9" s="647" t="s">
        <v>42</v>
      </c>
      <c r="L9" s="648"/>
      <c r="M9" s="647" t="s">
        <v>40</v>
      </c>
      <c r="N9" s="648"/>
      <c r="O9" s="647" t="s">
        <v>41</v>
      </c>
      <c r="P9" s="648"/>
    </row>
    <row r="10" spans="1:16" s="427" customFormat="1" ht="20.25" customHeight="1">
      <c r="A10" s="428">
        <v>7</v>
      </c>
      <c r="B10" s="423" t="s">
        <v>114</v>
      </c>
      <c r="C10" s="424" t="s">
        <v>115</v>
      </c>
      <c r="D10" s="424" t="s">
        <v>116</v>
      </c>
      <c r="E10" s="425">
        <v>7</v>
      </c>
      <c r="F10" s="430" t="s">
        <v>346</v>
      </c>
      <c r="G10" s="647" t="s">
        <v>38</v>
      </c>
      <c r="H10" s="648"/>
      <c r="I10" s="647" t="s">
        <v>41</v>
      </c>
      <c r="J10" s="648"/>
      <c r="K10" s="647" t="s">
        <v>39</v>
      </c>
      <c r="L10" s="648"/>
      <c r="M10" s="647" t="s">
        <v>40</v>
      </c>
      <c r="N10" s="648"/>
      <c r="O10" s="647" t="s">
        <v>42</v>
      </c>
      <c r="P10" s="648"/>
    </row>
    <row r="11" spans="1:16" s="427" customFormat="1" ht="20.25" customHeight="1">
      <c r="A11" s="428">
        <v>8</v>
      </c>
      <c r="B11" s="423" t="s">
        <v>114</v>
      </c>
      <c r="C11" s="424" t="s">
        <v>115</v>
      </c>
      <c r="D11" s="424" t="s">
        <v>116</v>
      </c>
      <c r="E11" s="429">
        <v>8</v>
      </c>
      <c r="F11" s="430" t="s">
        <v>340</v>
      </c>
      <c r="G11" s="647" t="s">
        <v>40</v>
      </c>
      <c r="H11" s="648"/>
      <c r="I11" s="647" t="s">
        <v>42</v>
      </c>
      <c r="J11" s="648"/>
      <c r="K11" s="647" t="s">
        <v>38</v>
      </c>
      <c r="L11" s="648"/>
      <c r="M11" s="647" t="s">
        <v>41</v>
      </c>
      <c r="N11" s="648"/>
      <c r="O11" s="647" t="s">
        <v>39</v>
      </c>
      <c r="P11" s="648"/>
    </row>
    <row r="12" spans="1:16" s="427" customFormat="1" ht="20.25" customHeight="1">
      <c r="A12" s="428">
        <v>9</v>
      </c>
      <c r="B12" s="423" t="s">
        <v>114</v>
      </c>
      <c r="C12" s="424" t="s">
        <v>115</v>
      </c>
      <c r="D12" s="424" t="s">
        <v>116</v>
      </c>
      <c r="E12" s="425">
        <v>9</v>
      </c>
      <c r="F12" s="430" t="s">
        <v>347</v>
      </c>
      <c r="G12" s="647" t="s">
        <v>38</v>
      </c>
      <c r="H12" s="648"/>
      <c r="I12" s="647" t="s">
        <v>39</v>
      </c>
      <c r="J12" s="648"/>
      <c r="K12" s="647" t="s">
        <v>42</v>
      </c>
      <c r="L12" s="648"/>
      <c r="M12" s="647" t="s">
        <v>41</v>
      </c>
      <c r="N12" s="648"/>
      <c r="O12" s="647" t="s">
        <v>40</v>
      </c>
      <c r="P12" s="648"/>
    </row>
    <row r="13" spans="1:16" s="427" customFormat="1" ht="20.25" customHeight="1">
      <c r="A13" s="428">
        <v>10</v>
      </c>
      <c r="B13" s="423" t="s">
        <v>114</v>
      </c>
      <c r="C13" s="424" t="s">
        <v>115</v>
      </c>
      <c r="D13" s="424" t="s">
        <v>116</v>
      </c>
      <c r="E13" s="429">
        <v>10</v>
      </c>
      <c r="F13" s="430" t="s">
        <v>341</v>
      </c>
      <c r="G13" s="647" t="s">
        <v>40</v>
      </c>
      <c r="H13" s="648"/>
      <c r="I13" s="647" t="s">
        <v>42</v>
      </c>
      <c r="J13" s="648"/>
      <c r="K13" s="647" t="s">
        <v>41</v>
      </c>
      <c r="L13" s="648"/>
      <c r="M13" s="647" t="s">
        <v>38</v>
      </c>
      <c r="N13" s="648"/>
      <c r="O13" s="647" t="s">
        <v>39</v>
      </c>
      <c r="P13" s="648"/>
    </row>
    <row r="14" spans="1:16" s="427" customFormat="1" ht="20.25" customHeight="1">
      <c r="A14" s="428">
        <v>11</v>
      </c>
      <c r="B14" s="423" t="s">
        <v>114</v>
      </c>
      <c r="C14" s="424" t="s">
        <v>115</v>
      </c>
      <c r="D14" s="424" t="s">
        <v>116</v>
      </c>
      <c r="E14" s="425">
        <v>11</v>
      </c>
      <c r="F14" s="430" t="s">
        <v>348</v>
      </c>
      <c r="G14" s="647" t="s">
        <v>40</v>
      </c>
      <c r="H14" s="648"/>
      <c r="I14" s="647" t="s">
        <v>41</v>
      </c>
      <c r="J14" s="648"/>
      <c r="K14" s="647" t="s">
        <v>38</v>
      </c>
      <c r="L14" s="648"/>
      <c r="M14" s="647" t="s">
        <v>39</v>
      </c>
      <c r="N14" s="648"/>
      <c r="O14" s="647" t="s">
        <v>42</v>
      </c>
      <c r="P14" s="648"/>
    </row>
    <row r="15" spans="1:16" s="427" customFormat="1" ht="20.25" customHeight="1">
      <c r="A15" s="428">
        <v>12</v>
      </c>
      <c r="B15" s="423" t="s">
        <v>114</v>
      </c>
      <c r="C15" s="424" t="s">
        <v>115</v>
      </c>
      <c r="D15" s="424" t="s">
        <v>116</v>
      </c>
      <c r="E15" s="429">
        <v>12</v>
      </c>
      <c r="F15" s="430" t="s">
        <v>349</v>
      </c>
      <c r="G15" s="649" t="s">
        <v>38</v>
      </c>
      <c r="H15" s="650"/>
      <c r="I15" s="647" t="s">
        <v>41</v>
      </c>
      <c r="J15" s="648"/>
      <c r="K15" s="647" t="s">
        <v>42</v>
      </c>
      <c r="L15" s="648"/>
      <c r="M15" s="647" t="s">
        <v>39</v>
      </c>
      <c r="N15" s="648"/>
      <c r="O15" s="647" t="s">
        <v>40</v>
      </c>
      <c r="P15" s="648"/>
    </row>
    <row r="16" spans="1:16" s="427" customFormat="1" ht="20.25" customHeight="1">
      <c r="A16" s="428">
        <v>13</v>
      </c>
      <c r="B16" s="423" t="s">
        <v>114</v>
      </c>
      <c r="C16" s="424" t="s">
        <v>115</v>
      </c>
      <c r="D16" s="424" t="s">
        <v>116</v>
      </c>
      <c r="E16" s="425">
        <v>13</v>
      </c>
      <c r="F16" s="430" t="s">
        <v>353</v>
      </c>
      <c r="G16" s="647" t="s">
        <v>38</v>
      </c>
      <c r="H16" s="648"/>
      <c r="I16" s="647" t="s">
        <v>41</v>
      </c>
      <c r="J16" s="648"/>
      <c r="K16" s="647" t="s">
        <v>39</v>
      </c>
      <c r="L16" s="648"/>
      <c r="M16" s="647" t="s">
        <v>42</v>
      </c>
      <c r="N16" s="648"/>
      <c r="O16" s="647" t="s">
        <v>40</v>
      </c>
      <c r="P16" s="648"/>
    </row>
    <row r="17" spans="1:16" s="427" customFormat="1" ht="20.25" customHeight="1">
      <c r="A17" s="428">
        <v>14</v>
      </c>
      <c r="B17" s="423" t="s">
        <v>114</v>
      </c>
      <c r="C17" s="424" t="s">
        <v>115</v>
      </c>
      <c r="D17" s="424" t="s">
        <v>116</v>
      </c>
      <c r="E17" s="429">
        <v>14</v>
      </c>
      <c r="F17" s="430" t="s">
        <v>350</v>
      </c>
      <c r="G17" s="647" t="s">
        <v>38</v>
      </c>
      <c r="H17" s="648"/>
      <c r="I17" s="647" t="s">
        <v>41</v>
      </c>
      <c r="J17" s="648"/>
      <c r="K17" s="647" t="s">
        <v>42</v>
      </c>
      <c r="L17" s="648"/>
      <c r="M17" s="647" t="s">
        <v>39</v>
      </c>
      <c r="N17" s="648"/>
      <c r="O17" s="647" t="s">
        <v>40</v>
      </c>
      <c r="P17" s="648"/>
    </row>
    <row r="18" spans="1:16" s="427" customFormat="1" ht="20.25" customHeight="1">
      <c r="A18" s="431">
        <v>15</v>
      </c>
      <c r="B18" s="423" t="s">
        <v>114</v>
      </c>
      <c r="C18" s="424" t="s">
        <v>115</v>
      </c>
      <c r="D18" s="424" t="s">
        <v>116</v>
      </c>
      <c r="E18" s="425">
        <v>15</v>
      </c>
      <c r="F18" s="430" t="s">
        <v>342</v>
      </c>
      <c r="G18" s="647" t="s">
        <v>42</v>
      </c>
      <c r="H18" s="648"/>
      <c r="I18" s="647" t="s">
        <v>38</v>
      </c>
      <c r="J18" s="648"/>
      <c r="K18" s="647" t="s">
        <v>41</v>
      </c>
      <c r="L18" s="648"/>
      <c r="M18" s="647" t="s">
        <v>39</v>
      </c>
      <c r="N18" s="648"/>
      <c r="O18" s="647" t="s">
        <v>40</v>
      </c>
      <c r="P18" s="648"/>
    </row>
    <row r="19" spans="1:16" s="427" customFormat="1" ht="20.25" customHeight="1">
      <c r="A19" s="428">
        <v>16</v>
      </c>
      <c r="B19" s="423" t="s">
        <v>114</v>
      </c>
      <c r="C19" s="424" t="s">
        <v>115</v>
      </c>
      <c r="D19" s="424" t="s">
        <v>116</v>
      </c>
      <c r="E19" s="429">
        <v>16</v>
      </c>
      <c r="F19" s="432" t="s">
        <v>343</v>
      </c>
      <c r="G19" s="647" t="s">
        <v>41</v>
      </c>
      <c r="H19" s="648"/>
      <c r="I19" s="647" t="s">
        <v>38</v>
      </c>
      <c r="J19" s="648"/>
      <c r="K19" s="647" t="s">
        <v>42</v>
      </c>
      <c r="L19" s="648"/>
      <c r="M19" s="647" t="s">
        <v>39</v>
      </c>
      <c r="N19" s="648"/>
      <c r="O19" s="647" t="s">
        <v>40</v>
      </c>
      <c r="P19" s="648"/>
    </row>
    <row r="20" spans="1:16" s="427" customFormat="1" ht="20.25" customHeight="1">
      <c r="A20" s="428">
        <v>17</v>
      </c>
      <c r="B20" s="423" t="s">
        <v>114</v>
      </c>
      <c r="C20" s="424" t="s">
        <v>115</v>
      </c>
      <c r="D20" s="424" t="s">
        <v>116</v>
      </c>
      <c r="E20" s="425">
        <v>17</v>
      </c>
      <c r="F20" s="432" t="s">
        <v>344</v>
      </c>
      <c r="G20" s="647" t="s">
        <v>38</v>
      </c>
      <c r="H20" s="648"/>
      <c r="I20" s="647" t="s">
        <v>40</v>
      </c>
      <c r="J20" s="648"/>
      <c r="K20" s="647" t="s">
        <v>42</v>
      </c>
      <c r="L20" s="648"/>
      <c r="M20" s="647" t="s">
        <v>39</v>
      </c>
      <c r="N20" s="648"/>
      <c r="O20" s="647" t="s">
        <v>41</v>
      </c>
      <c r="P20" s="648"/>
    </row>
    <row r="21" spans="1:16" s="427" customFormat="1" ht="20.25" customHeight="1">
      <c r="A21" s="433">
        <v>18</v>
      </c>
      <c r="B21" s="423" t="s">
        <v>114</v>
      </c>
      <c r="C21" s="424" t="s">
        <v>115</v>
      </c>
      <c r="D21" s="424" t="s">
        <v>116</v>
      </c>
      <c r="E21" s="429">
        <v>18</v>
      </c>
      <c r="F21" s="430" t="s">
        <v>351</v>
      </c>
      <c r="G21" s="647" t="s">
        <v>42</v>
      </c>
      <c r="H21" s="648"/>
      <c r="I21" s="647" t="s">
        <v>41</v>
      </c>
      <c r="J21" s="648"/>
      <c r="K21" s="647" t="s">
        <v>42</v>
      </c>
      <c r="L21" s="648"/>
      <c r="M21" s="647" t="s">
        <v>39</v>
      </c>
      <c r="N21" s="648"/>
      <c r="O21" s="647" t="s">
        <v>40</v>
      </c>
      <c r="P21" s="648"/>
    </row>
    <row r="22" spans="1:16" s="427" customFormat="1" ht="20.25" customHeight="1">
      <c r="A22" s="428">
        <v>19</v>
      </c>
      <c r="B22" s="434"/>
      <c r="C22" s="429"/>
      <c r="D22" s="429"/>
      <c r="E22" s="429"/>
      <c r="F22" s="430"/>
      <c r="G22" s="647"/>
      <c r="H22" s="648"/>
      <c r="I22" s="647"/>
      <c r="J22" s="648"/>
      <c r="K22" s="647"/>
      <c r="L22" s="648"/>
      <c r="M22" s="647"/>
      <c r="N22" s="648"/>
      <c r="O22" s="647"/>
      <c r="P22" s="648"/>
    </row>
    <row r="23" spans="1:16" s="427" customFormat="1" ht="20.25" customHeight="1">
      <c r="A23" s="433">
        <v>20</v>
      </c>
      <c r="B23" s="434"/>
      <c r="C23" s="435"/>
      <c r="D23" s="435"/>
      <c r="E23" s="435"/>
      <c r="F23" s="432"/>
      <c r="G23" s="647"/>
      <c r="H23" s="648"/>
      <c r="I23" s="647"/>
      <c r="J23" s="648"/>
      <c r="K23" s="647"/>
      <c r="L23" s="648"/>
      <c r="M23" s="647"/>
      <c r="N23" s="648"/>
      <c r="O23" s="647"/>
      <c r="P23" s="648"/>
    </row>
    <row r="24" spans="1:16" s="427" customFormat="1" ht="20.25" customHeight="1">
      <c r="A24" s="428">
        <v>21</v>
      </c>
      <c r="B24" s="434"/>
      <c r="C24" s="436"/>
      <c r="D24" s="436"/>
      <c r="E24" s="436"/>
      <c r="F24" s="437"/>
      <c r="G24" s="647"/>
      <c r="H24" s="648"/>
      <c r="I24" s="647"/>
      <c r="J24" s="648"/>
      <c r="K24" s="647"/>
      <c r="L24" s="648"/>
      <c r="M24" s="647"/>
      <c r="N24" s="648"/>
      <c r="O24" s="647"/>
      <c r="P24" s="648"/>
    </row>
    <row r="25" spans="1:16" s="427" customFormat="1" ht="20.25" customHeight="1">
      <c r="A25" s="433">
        <v>22</v>
      </c>
      <c r="B25" s="434"/>
      <c r="C25" s="435"/>
      <c r="D25" s="435"/>
      <c r="E25" s="435"/>
      <c r="F25" s="432"/>
      <c r="G25" s="647"/>
      <c r="H25" s="648"/>
      <c r="I25" s="647"/>
      <c r="J25" s="648"/>
      <c r="K25" s="647"/>
      <c r="L25" s="648"/>
      <c r="M25" s="647"/>
      <c r="N25" s="648"/>
      <c r="O25" s="647"/>
      <c r="P25" s="648"/>
    </row>
    <row r="26" spans="1:16" s="427" customFormat="1" ht="20.25" customHeight="1">
      <c r="A26" s="428">
        <v>23</v>
      </c>
      <c r="B26" s="434"/>
      <c r="C26" s="435"/>
      <c r="D26" s="435"/>
      <c r="E26" s="435"/>
      <c r="F26" s="432"/>
      <c r="G26" s="647"/>
      <c r="H26" s="648"/>
      <c r="I26" s="647"/>
      <c r="J26" s="648"/>
      <c r="K26" s="647"/>
      <c r="L26" s="648"/>
      <c r="M26" s="647"/>
      <c r="N26" s="648"/>
      <c r="O26" s="647"/>
      <c r="P26" s="648"/>
    </row>
    <row r="27" spans="1:16" s="427" customFormat="1" ht="20.25" customHeight="1">
      <c r="A27" s="433">
        <v>24</v>
      </c>
      <c r="B27" s="434"/>
      <c r="C27" s="435"/>
      <c r="D27" s="435"/>
      <c r="E27" s="435"/>
      <c r="F27" s="432"/>
      <c r="G27" s="647"/>
      <c r="H27" s="648"/>
      <c r="I27" s="647"/>
      <c r="J27" s="648"/>
      <c r="K27" s="647"/>
      <c r="L27" s="648"/>
      <c r="M27" s="647"/>
      <c r="N27" s="648"/>
      <c r="O27" s="647"/>
      <c r="P27" s="648"/>
    </row>
    <row r="28" spans="1:16" s="427" customFormat="1" ht="20.25" customHeight="1">
      <c r="A28" s="428">
        <v>25</v>
      </c>
      <c r="B28" s="434"/>
      <c r="C28" s="435"/>
      <c r="D28" s="435"/>
      <c r="E28" s="435"/>
      <c r="F28" s="432"/>
      <c r="G28" s="647"/>
      <c r="H28" s="648"/>
      <c r="I28" s="647"/>
      <c r="J28" s="648"/>
      <c r="K28" s="647"/>
      <c r="L28" s="648"/>
      <c r="M28" s="647"/>
      <c r="N28" s="648"/>
      <c r="O28" s="647"/>
      <c r="P28" s="648"/>
    </row>
    <row r="29" spans="1:16" s="427" customFormat="1" ht="6" customHeight="1">
      <c r="A29" s="438"/>
      <c r="B29" s="439"/>
      <c r="C29" s="439"/>
      <c r="D29" s="439"/>
      <c r="E29" s="438"/>
      <c r="F29" s="440"/>
      <c r="G29" s="439"/>
      <c r="H29" s="439"/>
      <c r="I29" s="439"/>
    </row>
    <row r="30" spans="1:16" s="446" customFormat="1" ht="16.5">
      <c r="A30" s="441"/>
      <c r="B30" s="442"/>
      <c r="C30" s="443"/>
      <c r="D30" s="659" t="s">
        <v>308</v>
      </c>
      <c r="E30" s="660"/>
      <c r="F30" s="661"/>
      <c r="G30" s="444" t="s">
        <v>45</v>
      </c>
      <c r="H30" s="445" t="s">
        <v>109</v>
      </c>
      <c r="I30" s="444" t="s">
        <v>45</v>
      </c>
      <c r="J30" s="445" t="s">
        <v>109</v>
      </c>
      <c r="K30" s="444" t="s">
        <v>45</v>
      </c>
      <c r="L30" s="445" t="s">
        <v>109</v>
      </c>
      <c r="M30" s="444" t="s">
        <v>45</v>
      </c>
      <c r="N30" s="445" t="s">
        <v>109</v>
      </c>
      <c r="O30" s="444" t="s">
        <v>45</v>
      </c>
      <c r="P30" s="445" t="s">
        <v>109</v>
      </c>
    </row>
    <row r="31" spans="1:16" s="456" customFormat="1" ht="16.5">
      <c r="A31" s="447"/>
      <c r="B31" s="448"/>
      <c r="C31" s="449"/>
      <c r="D31" s="450" t="s">
        <v>0</v>
      </c>
      <c r="E31" s="451"/>
      <c r="F31" s="452"/>
      <c r="G31" s="453">
        <f>COUNTIF($G$4:$G$28,"การพัฒนาด้านอาชีพ")</f>
        <v>8</v>
      </c>
      <c r="H31" s="454">
        <f>COUNTIF($G$4:$G$28,"การพัฒนาด้านอาชีพ")*100/COUNTA($G$4:$G$28)</f>
        <v>44.444444444444443</v>
      </c>
      <c r="I31" s="455">
        <f>COUNTIF($I$4:$I$28,"การพัฒนาด้านอาชีพ")</f>
        <v>4</v>
      </c>
      <c r="J31" s="454">
        <f>COUNTIF($I$4:$I$28,"การพัฒนาด้านอาชีพ")*100/COUNTA($I$4:$I$28)</f>
        <v>22.222222222222221</v>
      </c>
      <c r="K31" s="455">
        <f>COUNTIF($K$4:$K$28,"การพัฒนาด้านอาชีพ")</f>
        <v>3</v>
      </c>
      <c r="L31" s="454">
        <f>COUNTIF($K$4:$K$28,"การพัฒนาด้านอาชีพ")*100/COUNTA($K$4:$K$28)</f>
        <v>16.666666666666668</v>
      </c>
      <c r="M31" s="455">
        <f>COUNTIF($M$4:$M$28,"การพัฒนาด้านอาชีพ")</f>
        <v>2</v>
      </c>
      <c r="N31" s="454">
        <f>COUNTIF($M$4:$M$28,"การพัฒนาด้านอาชีพ")*100/COUNTA($M$4:$M$28)</f>
        <v>11.111111111111111</v>
      </c>
      <c r="O31" s="455">
        <f>COUNTIF($O$4:$O$28,"การพัฒนาด้านอาชีพ")</f>
        <v>0</v>
      </c>
      <c r="P31" s="454">
        <f>COUNTIF($O$4:$O$28,"การพัฒนาด้านอาชีพ")*100/COUNTA($O$4:$O$28)</f>
        <v>0</v>
      </c>
    </row>
    <row r="32" spans="1:16" s="456" customFormat="1" ht="16.5">
      <c r="A32" s="447"/>
      <c r="B32" s="448"/>
      <c r="C32" s="449"/>
      <c r="D32" s="450" t="s">
        <v>253</v>
      </c>
      <c r="E32" s="451"/>
      <c r="F32" s="452"/>
      <c r="G32" s="455">
        <f>COUNTIF($G$4:$G$28,"การจัดการทุนชุมชน")</f>
        <v>0</v>
      </c>
      <c r="H32" s="454">
        <f>COUNTIF($G$4:$G$28,"การจัดการทุนชุมชน")*100/COUNTA($G$4:$G$28)</f>
        <v>0</v>
      </c>
      <c r="I32" s="455">
        <f>COUNTIF($I$4:$I$28,"การจัดการทุนชุมชน")</f>
        <v>2</v>
      </c>
      <c r="J32" s="454">
        <f>COUNTIF($I$4:$I$28,"การจัดการทุนชุมชน")*100/COUNTA($I$4:$I$28)</f>
        <v>11.111111111111111</v>
      </c>
      <c r="K32" s="455">
        <f>COUNTIF($K$4:$K$28,"การจัดการทุนชุมชน")</f>
        <v>2</v>
      </c>
      <c r="L32" s="454">
        <f>COUNTIF($K$4:$K$28,"การจัดการทุนชุมชน")*100/COUNTA($K$4:$K$28)</f>
        <v>11.111111111111111</v>
      </c>
      <c r="M32" s="453">
        <f>COUNTIF($M$4:$M$28,"การจัดการทุนชุมชน")</f>
        <v>11</v>
      </c>
      <c r="N32" s="454">
        <f>COUNTIF($M$4:$M$28,"การจัดการทุนชุมชน")*100/COUNTA($M$4:$M$28)</f>
        <v>61.111111111111114</v>
      </c>
      <c r="O32" s="455">
        <f>COUNTIF($O$4:$O$28,"การจัดการทุนชุมชน")</f>
        <v>3</v>
      </c>
      <c r="P32" s="454">
        <f>COUNTIF($O$4:$O$28,"การจัดการทุนชุมชน")*100/COUNTA($O$4:$O$28)</f>
        <v>16.666666666666668</v>
      </c>
    </row>
    <row r="33" spans="1:16" s="456" customFormat="1" ht="16.5">
      <c r="A33" s="447"/>
      <c r="B33" s="448"/>
      <c r="C33" s="449"/>
      <c r="D33" s="450" t="s">
        <v>254</v>
      </c>
      <c r="E33" s="451"/>
      <c r="F33" s="452"/>
      <c r="G33" s="455">
        <f>COUNTIF($G$4:$G$28,"การจัดการความเสี่ยงชุมชน")</f>
        <v>5</v>
      </c>
      <c r="H33" s="454">
        <f>COUNTIF($G$4:$G$28,"การจัดการความเสี่ยงชุมชน")*100/COUNTA($G$4:$G$28)</f>
        <v>27.777777777777779</v>
      </c>
      <c r="I33" s="455">
        <f>COUNTIF($I$4:$I$28,"การจัดการความเสี่ยงชุมชน")</f>
        <v>1</v>
      </c>
      <c r="J33" s="454">
        <f>COUNTIF($I$4:$I$28,"การจัดการความเสี่ยงชุมชน")*100/COUNTA($I$4:$I$28)</f>
        <v>5.5555555555555554</v>
      </c>
      <c r="K33" s="455">
        <f>COUNTIF($K$4:$K$28,"การจัดการความเสี่ยงชุมชน")</f>
        <v>0</v>
      </c>
      <c r="L33" s="454">
        <f>COUNTIF($K$4:$K$28,"การจัดการความเสี่ยงชุมชน")*100/COUNTA($K$4:$K$28)</f>
        <v>0</v>
      </c>
      <c r="M33" s="455">
        <f>COUNTIF($M$4:$M$28,"การจัดการความเสี่ยงชุมชน")</f>
        <v>2</v>
      </c>
      <c r="N33" s="454">
        <f>COUNTIF($M$4:$M$28,"การจัดการความเสี่ยงชุมชน")*100/COUNTA($M$4:$M$28)</f>
        <v>11.111111111111111</v>
      </c>
      <c r="O33" s="453">
        <f>COUNTIF($O$4:$O$28,"การจัดการความเสี่ยงชุมชน")</f>
        <v>10</v>
      </c>
      <c r="P33" s="454">
        <f>COUNTIF($O$4:$O$28,"การจัดการความเสี่ยงชุมชน")*100/COUNTA($O$4:$O$28)</f>
        <v>55.555555555555557</v>
      </c>
    </row>
    <row r="34" spans="1:16" s="456" customFormat="1" ht="16.5">
      <c r="A34" s="447"/>
      <c r="B34" s="448"/>
      <c r="C34" s="449"/>
      <c r="D34" s="450" t="s">
        <v>113</v>
      </c>
      <c r="E34" s="451"/>
      <c r="F34" s="452"/>
      <c r="G34" s="455">
        <f>COUNTIF($G$4:$G$28,"การแก้ปัญหาความยากจน")</f>
        <v>2</v>
      </c>
      <c r="H34" s="454">
        <f>COUNTIF($G$4:$G$28,"การแก้ปัญหาความยากจน")*100/COUNTA($G$4:$G$28)</f>
        <v>11.111111111111111</v>
      </c>
      <c r="I34" s="453">
        <f>COUNTIF($I$4:$I$28,"การแก้ปัญหาความยากจน")</f>
        <v>8</v>
      </c>
      <c r="J34" s="454">
        <f>COUNTIF($I$4:$I$28,"การแก้ปัญหาความยากจน")*100/COUNTA($I$4:$I$28)</f>
        <v>44.444444444444443</v>
      </c>
      <c r="K34" s="455">
        <f>COUNTIF($K$4:$K$28,"การแก้ปัญหาความยากจน")</f>
        <v>3</v>
      </c>
      <c r="L34" s="454">
        <f>COUNTIF($K$4:$K$28,"การแก้ปัญหาความยากจน")*100/COUNTA($K$4:$K$28)</f>
        <v>16.666666666666668</v>
      </c>
      <c r="M34" s="455">
        <f>COUNTIF($M$4:$M$28,"การแก้ปัญหาความยากจน")</f>
        <v>2</v>
      </c>
      <c r="N34" s="454">
        <f>COUNTIF($M$4:$M$28,"การแก้ปัญหาความยากจน")*100/COUNTA($M$4:$M$28)</f>
        <v>11.111111111111111</v>
      </c>
      <c r="O34" s="455">
        <f>COUNTIF($O$4:$O$28,"การแก้ปัญหาความยากจน")</f>
        <v>3</v>
      </c>
      <c r="P34" s="454">
        <f>COUNTIF($O$4:$O$28,"การแก้ปัญหาความยากจน")*100/COUNTA($O$4:$O$28)</f>
        <v>16.666666666666668</v>
      </c>
    </row>
    <row r="35" spans="1:16" s="456" customFormat="1" ht="16.5">
      <c r="A35" s="447"/>
      <c r="B35" s="448"/>
      <c r="C35" s="449"/>
      <c r="D35" s="450" t="s">
        <v>1</v>
      </c>
      <c r="E35" s="451"/>
      <c r="F35" s="452"/>
      <c r="G35" s="455">
        <f>COUNTIF(G$4:$G$28,"การบริหารจัดการชุมชน")</f>
        <v>3</v>
      </c>
      <c r="H35" s="454">
        <f>COUNTIF($G$4:$G$28,"การบริหารจัดการชุมชน")*100/COUNTA($G$4:$G$28)</f>
        <v>16.666666666666668</v>
      </c>
      <c r="I35" s="455">
        <f>COUNTIF($I$4:I$28,"การบริหารจัดการชุมชน")</f>
        <v>3</v>
      </c>
      <c r="J35" s="454">
        <f>COUNTIF($I$4:$I$28,"การบริหารจัดการชุมชน")*100/COUNTA($I$4:$I$28)</f>
        <v>16.666666666666668</v>
      </c>
      <c r="K35" s="453">
        <f>COUNTIF($K$4:K$28,"การบริหารจัดการชุมชน")</f>
        <v>10</v>
      </c>
      <c r="L35" s="454">
        <f>COUNTIF($K$4:$K$28,"การบริหารจัดการชุมชน")*100/COUNTA($K$4:$K$28)</f>
        <v>55.555555555555557</v>
      </c>
      <c r="M35" s="455">
        <f>COUNTIF($M$4:$M$28,"การบริหารจัดการชุมชน")</f>
        <v>1</v>
      </c>
      <c r="N35" s="454">
        <f>COUNTIF($M$4:$M$28,"การบริหารจัดการชุมชน")*100/COUNTA($M$4:$M$28)</f>
        <v>5.5555555555555554</v>
      </c>
      <c r="O35" s="455">
        <f>COUNTIF($O$4:$O$28,"การบริหารจัดการชุมชน")</f>
        <v>2</v>
      </c>
      <c r="P35" s="454">
        <f>COUNTIF($O$4:$O$28,"การบริหารจัดการชุมชน")*100/COUNTA($O$4:$O$28)</f>
        <v>11.111111111111111</v>
      </c>
    </row>
    <row r="36" spans="1:16" s="456" customFormat="1" ht="16.5">
      <c r="A36" s="447"/>
      <c r="B36" s="448"/>
      <c r="C36" s="449"/>
      <c r="D36" s="656" t="s">
        <v>309</v>
      </c>
      <c r="E36" s="657"/>
      <c r="F36" s="658"/>
      <c r="G36" s="457">
        <f>SUM(G31:G35)</f>
        <v>18</v>
      </c>
      <c r="H36" s="458">
        <f>SUM(H31:H35)</f>
        <v>100.00000000000001</v>
      </c>
      <c r="I36" s="457">
        <f>SUM(I31:I35)</f>
        <v>18</v>
      </c>
      <c r="J36" s="458">
        <f>SUM(J31:J35)</f>
        <v>100</v>
      </c>
      <c r="K36" s="457">
        <f t="shared" ref="K36:P36" si="0">SUM(K31:K35)</f>
        <v>18</v>
      </c>
      <c r="L36" s="458">
        <f t="shared" si="0"/>
        <v>100</v>
      </c>
      <c r="M36" s="457">
        <f t="shared" si="0"/>
        <v>18</v>
      </c>
      <c r="N36" s="458">
        <f t="shared" si="0"/>
        <v>100.00000000000001</v>
      </c>
      <c r="O36" s="457">
        <f t="shared" si="0"/>
        <v>18</v>
      </c>
      <c r="P36" s="458">
        <f t="shared" si="0"/>
        <v>100.00000000000001</v>
      </c>
    </row>
    <row r="37" spans="1:16" s="427" customFormat="1">
      <c r="A37" s="438"/>
      <c r="B37" s="439"/>
      <c r="C37" s="439"/>
      <c r="D37" s="459"/>
      <c r="E37" s="438"/>
      <c r="F37" s="440"/>
      <c r="G37" s="460"/>
      <c r="H37" s="439"/>
      <c r="I37" s="439"/>
    </row>
    <row r="38" spans="1:16" s="427" customFormat="1">
      <c r="A38" s="438"/>
      <c r="B38" s="439"/>
      <c r="C38" s="439"/>
      <c r="D38" s="459"/>
      <c r="E38" s="438"/>
      <c r="F38" s="440"/>
      <c r="G38" s="439"/>
      <c r="H38" s="439"/>
      <c r="I38" s="439"/>
    </row>
    <row r="39" spans="1:16" s="427" customFormat="1">
      <c r="A39" s="438"/>
      <c r="B39" s="439"/>
      <c r="C39" s="439"/>
      <c r="D39" s="459"/>
      <c r="E39" s="438"/>
      <c r="F39" s="440"/>
      <c r="G39" s="439"/>
      <c r="H39" s="439"/>
      <c r="I39" s="439"/>
    </row>
    <row r="40" spans="1:16" s="427" customFormat="1">
      <c r="A40" s="438"/>
      <c r="B40" s="439"/>
      <c r="C40" s="439"/>
      <c r="D40" s="459"/>
      <c r="E40" s="438"/>
      <c r="F40" s="440"/>
      <c r="G40" s="439"/>
      <c r="H40" s="439"/>
      <c r="I40" s="439"/>
    </row>
    <row r="41" spans="1:16" s="427" customFormat="1">
      <c r="A41" s="438"/>
      <c r="B41" s="439"/>
      <c r="C41" s="439"/>
      <c r="D41" s="459"/>
      <c r="E41" s="438"/>
      <c r="F41" s="440"/>
      <c r="G41" s="439"/>
      <c r="H41" s="439"/>
      <c r="I41" s="439"/>
    </row>
    <row r="42" spans="1:16" s="427" customFormat="1">
      <c r="A42" s="438"/>
      <c r="B42" s="439"/>
      <c r="C42" s="439"/>
      <c r="D42" s="439"/>
      <c r="E42" s="438"/>
      <c r="F42" s="440"/>
      <c r="G42" s="439"/>
      <c r="H42" s="439"/>
      <c r="I42" s="439"/>
    </row>
    <row r="43" spans="1:16">
      <c r="A43" s="461"/>
      <c r="B43" s="462"/>
      <c r="C43" s="462"/>
      <c r="D43" s="462"/>
      <c r="E43" s="463"/>
      <c r="F43" s="464"/>
      <c r="G43" s="462"/>
      <c r="H43" s="462"/>
      <c r="I43" s="462"/>
    </row>
    <row r="44" spans="1:16">
      <c r="A44" s="461"/>
      <c r="B44" s="462"/>
      <c r="C44" s="462"/>
      <c r="D44" s="462"/>
      <c r="E44" s="463"/>
      <c r="F44" s="464"/>
      <c r="G44" s="462"/>
      <c r="H44" s="462"/>
      <c r="I44" s="462"/>
    </row>
    <row r="45" spans="1:16">
      <c r="A45" s="461"/>
      <c r="B45" s="462"/>
      <c r="C45" s="462"/>
      <c r="D45" s="462"/>
      <c r="E45" s="463"/>
      <c r="F45" s="464"/>
      <c r="G45" s="462"/>
      <c r="H45" s="462"/>
      <c r="I45" s="462"/>
    </row>
    <row r="46" spans="1:16">
      <c r="A46" s="461"/>
      <c r="B46" s="462"/>
      <c r="C46" s="462"/>
      <c r="D46" s="462"/>
      <c r="E46" s="463"/>
      <c r="F46" s="464"/>
      <c r="G46" s="462"/>
      <c r="H46" s="462"/>
      <c r="I46" s="462"/>
    </row>
    <row r="47" spans="1:16">
      <c r="A47" s="461"/>
      <c r="B47" s="462"/>
      <c r="C47" s="462"/>
      <c r="D47" s="462"/>
      <c r="E47" s="463"/>
      <c r="F47" s="464"/>
      <c r="G47" s="462"/>
      <c r="H47" s="462"/>
      <c r="I47" s="462"/>
    </row>
    <row r="48" spans="1:16">
      <c r="A48" s="461"/>
      <c r="B48" s="462"/>
      <c r="C48" s="462"/>
      <c r="D48" s="462"/>
      <c r="E48" s="463"/>
      <c r="F48" s="464"/>
      <c r="G48" s="462"/>
      <c r="H48" s="462"/>
      <c r="I48" s="462"/>
    </row>
    <row r="49" spans="1:9">
      <c r="A49" s="461"/>
      <c r="B49" s="462"/>
      <c r="C49" s="462"/>
      <c r="D49" s="462"/>
      <c r="E49" s="463"/>
      <c r="F49" s="464"/>
      <c r="G49" s="462"/>
      <c r="H49" s="462"/>
      <c r="I49" s="462"/>
    </row>
    <row r="50" spans="1:9">
      <c r="A50" s="461"/>
      <c r="B50" s="462"/>
      <c r="C50" s="462"/>
      <c r="D50" s="462"/>
      <c r="E50" s="463"/>
      <c r="F50" s="464"/>
      <c r="G50" s="462"/>
      <c r="H50" s="462"/>
      <c r="I50" s="462"/>
    </row>
    <row r="51" spans="1:9">
      <c r="A51" s="461"/>
      <c r="B51" s="462"/>
      <c r="C51" s="462"/>
      <c r="D51" s="462"/>
      <c r="E51" s="463"/>
      <c r="F51" s="464"/>
      <c r="G51" s="462"/>
      <c r="H51" s="462"/>
      <c r="I51" s="462"/>
    </row>
    <row r="52" spans="1:9">
      <c r="A52" s="461"/>
      <c r="B52" s="462"/>
      <c r="C52" s="462"/>
      <c r="D52" s="462"/>
      <c r="E52" s="463"/>
      <c r="F52" s="464"/>
      <c r="G52" s="462"/>
      <c r="H52" s="462"/>
      <c r="I52" s="462"/>
    </row>
    <row r="53" spans="1:9">
      <c r="A53" s="461"/>
      <c r="B53" s="462"/>
      <c r="C53" s="462"/>
      <c r="D53" s="462"/>
      <c r="E53" s="463"/>
      <c r="F53" s="464"/>
      <c r="G53" s="462"/>
      <c r="H53" s="462"/>
      <c r="I53" s="462"/>
    </row>
    <row r="54" spans="1:9">
      <c r="A54" s="461"/>
      <c r="B54" s="462"/>
      <c r="C54" s="462"/>
      <c r="D54" s="462"/>
      <c r="E54" s="463"/>
      <c r="F54" s="464"/>
      <c r="G54" s="462"/>
      <c r="H54" s="462"/>
      <c r="I54" s="462"/>
    </row>
    <row r="55" spans="1:9">
      <c r="A55" s="461"/>
      <c r="B55" s="462"/>
      <c r="C55" s="462"/>
      <c r="D55" s="462"/>
      <c r="E55" s="463"/>
      <c r="F55" s="464"/>
      <c r="G55" s="462"/>
      <c r="H55" s="462"/>
      <c r="I55" s="462"/>
    </row>
    <row r="56" spans="1:9">
      <c r="A56" s="461"/>
      <c r="B56" s="462"/>
      <c r="C56" s="462"/>
      <c r="D56" s="462"/>
      <c r="E56" s="463"/>
      <c r="F56" s="464"/>
      <c r="G56" s="462"/>
      <c r="H56" s="462"/>
      <c r="I56" s="462"/>
    </row>
    <row r="57" spans="1:9">
      <c r="A57" s="461"/>
      <c r="B57" s="462"/>
      <c r="C57" s="462"/>
      <c r="D57" s="462"/>
      <c r="E57" s="463"/>
      <c r="F57" s="464"/>
      <c r="G57" s="462"/>
      <c r="H57" s="462"/>
      <c r="I57" s="462"/>
    </row>
    <row r="58" spans="1:9">
      <c r="A58" s="461"/>
      <c r="B58" s="462"/>
      <c r="C58" s="462"/>
      <c r="D58" s="462"/>
      <c r="E58" s="463"/>
      <c r="F58" s="464"/>
      <c r="G58" s="462"/>
      <c r="H58" s="462"/>
      <c r="I58" s="462"/>
    </row>
    <row r="59" spans="1:9">
      <c r="A59" s="461"/>
      <c r="B59" s="462"/>
      <c r="C59" s="462"/>
      <c r="D59" s="462"/>
      <c r="E59" s="463"/>
      <c r="F59" s="464"/>
      <c r="G59" s="462"/>
      <c r="H59" s="462"/>
      <c r="I59" s="462"/>
    </row>
    <row r="60" spans="1:9">
      <c r="A60" s="461"/>
      <c r="B60" s="462"/>
      <c r="C60" s="462"/>
      <c r="D60" s="462"/>
      <c r="E60" s="463"/>
      <c r="F60" s="464"/>
      <c r="G60" s="462"/>
      <c r="H60" s="462"/>
      <c r="I60" s="462"/>
    </row>
    <row r="61" spans="1:9">
      <c r="A61" s="461"/>
      <c r="B61" s="462"/>
      <c r="C61" s="462"/>
      <c r="D61" s="462"/>
      <c r="E61" s="463"/>
      <c r="F61" s="464"/>
      <c r="G61" s="462"/>
      <c r="H61" s="462"/>
      <c r="I61" s="462"/>
    </row>
    <row r="62" spans="1:9">
      <c r="A62" s="461"/>
      <c r="B62" s="462"/>
      <c r="C62" s="462"/>
      <c r="D62" s="462"/>
      <c r="E62" s="463"/>
      <c r="F62" s="464"/>
      <c r="G62" s="462"/>
      <c r="H62" s="462"/>
      <c r="I62" s="462"/>
    </row>
    <row r="63" spans="1:9">
      <c r="A63" s="461"/>
      <c r="B63" s="462"/>
      <c r="C63" s="462"/>
      <c r="D63" s="462"/>
      <c r="E63" s="463"/>
      <c r="F63" s="464"/>
      <c r="G63" s="462"/>
      <c r="H63" s="462"/>
      <c r="I63" s="462"/>
    </row>
    <row r="64" spans="1:9">
      <c r="A64" s="461"/>
      <c r="B64" s="462"/>
      <c r="C64" s="462"/>
      <c r="D64" s="462"/>
      <c r="E64" s="463"/>
      <c r="F64" s="464"/>
      <c r="G64" s="462"/>
      <c r="H64" s="462"/>
      <c r="I64" s="462"/>
    </row>
    <row r="65" spans="1:9">
      <c r="A65" s="461"/>
      <c r="B65" s="462"/>
      <c r="C65" s="462"/>
      <c r="D65" s="462"/>
      <c r="E65" s="463"/>
      <c r="F65" s="464"/>
      <c r="G65" s="462"/>
      <c r="H65" s="462"/>
      <c r="I65" s="462"/>
    </row>
    <row r="66" spans="1:9">
      <c r="A66" s="461"/>
      <c r="B66" s="462"/>
      <c r="C66" s="462"/>
      <c r="D66" s="462"/>
      <c r="E66" s="463"/>
      <c r="F66" s="464"/>
      <c r="G66" s="462"/>
      <c r="H66" s="462"/>
      <c r="I66" s="462"/>
    </row>
    <row r="67" spans="1:9">
      <c r="A67" s="461"/>
      <c r="B67" s="462"/>
      <c r="C67" s="462"/>
      <c r="D67" s="462"/>
      <c r="E67" s="463"/>
      <c r="F67" s="464"/>
      <c r="G67" s="462"/>
      <c r="H67" s="462"/>
      <c r="I67" s="462"/>
    </row>
    <row r="68" spans="1:9">
      <c r="A68" s="461"/>
      <c r="B68" s="462"/>
      <c r="C68" s="462"/>
      <c r="D68" s="462"/>
      <c r="E68" s="463"/>
      <c r="F68" s="464"/>
      <c r="G68" s="462"/>
      <c r="H68" s="462"/>
      <c r="I68" s="462"/>
    </row>
    <row r="69" spans="1:9">
      <c r="A69" s="461"/>
      <c r="B69" s="462"/>
      <c r="C69" s="462"/>
      <c r="D69" s="462"/>
      <c r="E69" s="463"/>
      <c r="F69" s="464"/>
      <c r="G69" s="462"/>
      <c r="H69" s="462"/>
      <c r="I69" s="462"/>
    </row>
    <row r="70" spans="1:9">
      <c r="A70" s="461"/>
      <c r="B70" s="462"/>
      <c r="C70" s="462"/>
      <c r="D70" s="462"/>
      <c r="E70" s="463"/>
      <c r="F70" s="464"/>
      <c r="G70" s="462"/>
      <c r="H70" s="462"/>
      <c r="I70" s="462"/>
    </row>
    <row r="71" spans="1:9">
      <c r="A71" s="461"/>
      <c r="B71" s="462"/>
      <c r="C71" s="462"/>
      <c r="D71" s="462"/>
      <c r="E71" s="463"/>
      <c r="F71" s="464"/>
      <c r="G71" s="462"/>
      <c r="H71" s="462"/>
      <c r="I71" s="462"/>
    </row>
    <row r="72" spans="1:9">
      <c r="A72" s="461"/>
      <c r="B72" s="462"/>
      <c r="C72" s="462"/>
      <c r="D72" s="462"/>
      <c r="E72" s="463"/>
      <c r="F72" s="464"/>
      <c r="G72" s="462"/>
      <c r="H72" s="462"/>
      <c r="I72" s="462"/>
    </row>
    <row r="73" spans="1:9">
      <c r="A73" s="461"/>
      <c r="B73" s="462"/>
      <c r="C73" s="462"/>
      <c r="D73" s="462"/>
      <c r="E73" s="463"/>
      <c r="F73" s="464"/>
      <c r="G73" s="462"/>
      <c r="H73" s="462"/>
      <c r="I73" s="462"/>
    </row>
    <row r="74" spans="1:9">
      <c r="A74" s="461"/>
      <c r="B74" s="462"/>
      <c r="C74" s="462"/>
      <c r="D74" s="462"/>
      <c r="E74" s="463"/>
      <c r="F74" s="464"/>
      <c r="G74" s="462"/>
      <c r="H74" s="462"/>
      <c r="I74" s="462"/>
    </row>
    <row r="75" spans="1:9">
      <c r="A75" s="461"/>
      <c r="B75" s="462"/>
      <c r="C75" s="462"/>
      <c r="D75" s="462"/>
      <c r="E75" s="463"/>
      <c r="F75" s="464"/>
      <c r="G75" s="462"/>
      <c r="H75" s="462"/>
      <c r="I75" s="462"/>
    </row>
    <row r="76" spans="1:9">
      <c r="A76" s="461"/>
      <c r="B76" s="462"/>
      <c r="C76" s="462"/>
      <c r="D76" s="462"/>
      <c r="E76" s="463"/>
      <c r="F76" s="464"/>
      <c r="G76" s="462"/>
      <c r="H76" s="462"/>
      <c r="I76" s="462"/>
    </row>
    <row r="77" spans="1:9">
      <c r="A77" s="461"/>
      <c r="B77" s="462"/>
      <c r="C77" s="462"/>
      <c r="D77" s="462"/>
      <c r="E77" s="463"/>
      <c r="F77" s="464"/>
      <c r="G77" s="462"/>
      <c r="H77" s="462"/>
      <c r="I77" s="462"/>
    </row>
    <row r="78" spans="1:9">
      <c r="A78" s="461"/>
      <c r="B78" s="462"/>
      <c r="C78" s="462"/>
      <c r="D78" s="462"/>
      <c r="E78" s="463"/>
      <c r="F78" s="464"/>
      <c r="G78" s="462"/>
      <c r="H78" s="462"/>
      <c r="I78" s="462"/>
    </row>
    <row r="79" spans="1:9">
      <c r="A79" s="461"/>
      <c r="B79" s="462"/>
      <c r="C79" s="462"/>
      <c r="D79" s="462"/>
      <c r="E79" s="463"/>
      <c r="F79" s="464"/>
      <c r="G79" s="462"/>
      <c r="H79" s="462"/>
      <c r="I79" s="462"/>
    </row>
    <row r="80" spans="1:9">
      <c r="A80" s="461"/>
      <c r="B80" s="462"/>
      <c r="C80" s="462"/>
      <c r="D80" s="462"/>
      <c r="E80" s="463"/>
      <c r="F80" s="464"/>
      <c r="G80" s="462"/>
      <c r="H80" s="462"/>
      <c r="I80" s="462"/>
    </row>
    <row r="81" spans="1:9">
      <c r="A81" s="461"/>
      <c r="B81" s="462"/>
      <c r="C81" s="462"/>
      <c r="D81" s="462"/>
      <c r="E81" s="463"/>
      <c r="F81" s="464"/>
      <c r="G81" s="462"/>
      <c r="H81" s="462"/>
      <c r="I81" s="462"/>
    </row>
    <row r="82" spans="1:9">
      <c r="A82" s="461"/>
      <c r="B82" s="462"/>
      <c r="C82" s="462"/>
      <c r="D82" s="462"/>
      <c r="E82" s="463"/>
      <c r="F82" s="464"/>
      <c r="G82" s="462"/>
      <c r="H82" s="462"/>
      <c r="I82" s="462"/>
    </row>
    <row r="83" spans="1:9">
      <c r="A83" s="461"/>
      <c r="B83" s="462"/>
      <c r="C83" s="462"/>
      <c r="D83" s="462"/>
      <c r="E83" s="463"/>
      <c r="F83" s="464"/>
      <c r="G83" s="462"/>
      <c r="H83" s="462"/>
      <c r="I83" s="462"/>
    </row>
    <row r="84" spans="1:9">
      <c r="A84" s="461"/>
      <c r="B84" s="462"/>
      <c r="C84" s="462"/>
      <c r="D84" s="462"/>
      <c r="E84" s="463"/>
      <c r="F84" s="464"/>
      <c r="G84" s="462"/>
      <c r="H84" s="462"/>
      <c r="I84" s="462"/>
    </row>
    <row r="85" spans="1:9">
      <c r="A85" s="461"/>
      <c r="B85" s="462"/>
      <c r="C85" s="462"/>
      <c r="D85" s="462"/>
      <c r="E85" s="463"/>
      <c r="F85" s="464"/>
      <c r="G85" s="462"/>
      <c r="H85" s="462"/>
      <c r="I85" s="462"/>
    </row>
    <row r="86" spans="1:9">
      <c r="A86" s="461"/>
      <c r="B86" s="462"/>
      <c r="C86" s="462"/>
      <c r="D86" s="462"/>
      <c r="E86" s="463"/>
      <c r="F86" s="464"/>
      <c r="G86" s="462"/>
      <c r="H86" s="462"/>
      <c r="I86" s="462"/>
    </row>
    <row r="87" spans="1:9">
      <c r="A87" s="461"/>
      <c r="B87" s="462"/>
      <c r="C87" s="462"/>
      <c r="D87" s="462"/>
      <c r="E87" s="463"/>
      <c r="F87" s="464"/>
      <c r="G87" s="462"/>
      <c r="H87" s="462"/>
      <c r="I87" s="462"/>
    </row>
    <row r="88" spans="1:9">
      <c r="A88" s="461"/>
      <c r="B88" s="462"/>
      <c r="C88" s="462"/>
      <c r="D88" s="462"/>
      <c r="E88" s="463"/>
      <c r="F88" s="464"/>
      <c r="G88" s="462"/>
      <c r="H88" s="462"/>
      <c r="I88" s="462"/>
    </row>
    <row r="89" spans="1:9">
      <c r="A89" s="461"/>
      <c r="B89" s="462"/>
      <c r="C89" s="462"/>
      <c r="D89" s="462"/>
      <c r="E89" s="463"/>
      <c r="F89" s="464"/>
      <c r="G89" s="462"/>
      <c r="H89" s="462"/>
      <c r="I89" s="462"/>
    </row>
    <row r="90" spans="1:9">
      <c r="A90" s="461"/>
      <c r="B90" s="462"/>
      <c r="C90" s="462"/>
      <c r="D90" s="462"/>
      <c r="E90" s="463"/>
      <c r="F90" s="464"/>
      <c r="G90" s="462"/>
      <c r="H90" s="462"/>
      <c r="I90" s="462"/>
    </row>
    <row r="91" spans="1:9">
      <c r="A91" s="461"/>
      <c r="B91" s="462"/>
      <c r="C91" s="462"/>
      <c r="D91" s="462"/>
      <c r="E91" s="463"/>
      <c r="F91" s="464"/>
      <c r="G91" s="462"/>
      <c r="H91" s="462"/>
      <c r="I91" s="462"/>
    </row>
    <row r="92" spans="1:9">
      <c r="A92" s="461"/>
      <c r="B92" s="462"/>
      <c r="C92" s="462"/>
      <c r="D92" s="462"/>
      <c r="E92" s="463"/>
      <c r="F92" s="464"/>
      <c r="G92" s="462"/>
      <c r="H92" s="462"/>
      <c r="I92" s="462"/>
    </row>
    <row r="93" spans="1:9">
      <c r="A93" s="461"/>
      <c r="B93" s="462"/>
      <c r="C93" s="462"/>
      <c r="D93" s="462"/>
      <c r="E93" s="463"/>
      <c r="F93" s="464"/>
      <c r="G93" s="462"/>
      <c r="H93" s="462"/>
      <c r="I93" s="462"/>
    </row>
    <row r="94" spans="1:9">
      <c r="A94" s="461"/>
      <c r="B94" s="462"/>
      <c r="C94" s="462"/>
      <c r="D94" s="462"/>
      <c r="E94" s="463"/>
      <c r="F94" s="464"/>
      <c r="G94" s="462"/>
      <c r="H94" s="462"/>
      <c r="I94" s="462"/>
    </row>
    <row r="95" spans="1:9">
      <c r="A95" s="461"/>
      <c r="B95" s="462"/>
      <c r="C95" s="462"/>
      <c r="D95" s="462"/>
      <c r="E95" s="463"/>
      <c r="F95" s="464"/>
      <c r="G95" s="462"/>
      <c r="H95" s="462"/>
      <c r="I95" s="462"/>
    </row>
    <row r="96" spans="1:9">
      <c r="A96" s="461"/>
      <c r="B96" s="462"/>
      <c r="C96" s="462"/>
      <c r="D96" s="462"/>
      <c r="E96" s="463"/>
      <c r="F96" s="464"/>
      <c r="G96" s="462"/>
      <c r="H96" s="462"/>
      <c r="I96" s="462"/>
    </row>
    <row r="97" spans="1:9">
      <c r="A97" s="461"/>
      <c r="B97" s="462"/>
      <c r="C97" s="462"/>
      <c r="D97" s="462"/>
      <c r="E97" s="463"/>
      <c r="F97" s="464"/>
      <c r="G97" s="462"/>
      <c r="H97" s="462"/>
      <c r="I97" s="462"/>
    </row>
    <row r="98" spans="1:9">
      <c r="A98" s="461"/>
      <c r="B98" s="462"/>
      <c r="C98" s="462"/>
      <c r="D98" s="462"/>
      <c r="E98" s="463"/>
      <c r="F98" s="464"/>
      <c r="G98" s="462"/>
      <c r="H98" s="462"/>
      <c r="I98" s="462"/>
    </row>
    <row r="99" spans="1:9">
      <c r="A99" s="461"/>
      <c r="B99" s="462"/>
      <c r="C99" s="462"/>
      <c r="D99" s="462"/>
      <c r="E99" s="463"/>
      <c r="F99" s="464"/>
      <c r="G99" s="462"/>
      <c r="H99" s="462"/>
      <c r="I99" s="462"/>
    </row>
    <row r="100" spans="1:9">
      <c r="A100" s="461"/>
      <c r="B100" s="462"/>
      <c r="C100" s="462"/>
      <c r="D100" s="462"/>
      <c r="E100" s="463"/>
      <c r="F100" s="464"/>
      <c r="G100" s="462"/>
      <c r="H100" s="462"/>
      <c r="I100" s="462"/>
    </row>
    <row r="101" spans="1:9">
      <c r="A101" s="461"/>
      <c r="B101" s="462"/>
      <c r="C101" s="462"/>
      <c r="D101" s="462"/>
      <c r="E101" s="463"/>
      <c r="F101" s="464"/>
      <c r="G101" s="462"/>
      <c r="H101" s="462"/>
      <c r="I101" s="462"/>
    </row>
    <row r="102" spans="1:9">
      <c r="A102" s="461"/>
      <c r="B102" s="462"/>
      <c r="C102" s="462"/>
      <c r="D102" s="462"/>
      <c r="E102" s="463"/>
      <c r="F102" s="464"/>
      <c r="G102" s="462"/>
      <c r="H102" s="462"/>
      <c r="I102" s="462"/>
    </row>
    <row r="103" spans="1:9">
      <c r="A103" s="461"/>
      <c r="B103" s="462"/>
      <c r="C103" s="462"/>
      <c r="D103" s="462"/>
      <c r="E103" s="463"/>
      <c r="F103" s="464"/>
      <c r="G103" s="462"/>
      <c r="H103" s="462"/>
      <c r="I103" s="462"/>
    </row>
    <row r="104" spans="1:9">
      <c r="A104" s="461"/>
      <c r="B104" s="462"/>
      <c r="C104" s="462"/>
      <c r="D104" s="462"/>
      <c r="E104" s="463"/>
      <c r="F104" s="464"/>
      <c r="G104" s="462"/>
      <c r="H104" s="462"/>
      <c r="I104" s="462"/>
    </row>
    <row r="105" spans="1:9">
      <c r="A105" s="461"/>
      <c r="B105" s="462"/>
      <c r="C105" s="462"/>
      <c r="D105" s="462"/>
      <c r="E105" s="463"/>
      <c r="F105" s="464"/>
      <c r="G105" s="462"/>
      <c r="H105" s="462"/>
      <c r="I105" s="462"/>
    </row>
    <row r="106" spans="1:9">
      <c r="A106" s="461"/>
      <c r="B106" s="462"/>
      <c r="C106" s="462"/>
      <c r="D106" s="462"/>
      <c r="E106" s="463"/>
      <c r="F106" s="464"/>
      <c r="G106" s="462"/>
      <c r="H106" s="462"/>
      <c r="I106" s="462"/>
    </row>
    <row r="107" spans="1:9">
      <c r="A107" s="461"/>
      <c r="B107" s="462"/>
      <c r="C107" s="462"/>
      <c r="D107" s="462"/>
      <c r="E107" s="463"/>
      <c r="F107" s="464"/>
      <c r="G107" s="462"/>
      <c r="H107" s="462"/>
      <c r="I107" s="462"/>
    </row>
    <row r="108" spans="1:9">
      <c r="A108" s="461"/>
      <c r="B108" s="462"/>
      <c r="C108" s="462"/>
      <c r="D108" s="462"/>
      <c r="E108" s="463"/>
      <c r="F108" s="464"/>
      <c r="G108" s="462"/>
      <c r="H108" s="462"/>
      <c r="I108" s="462"/>
    </row>
    <row r="109" spans="1:9">
      <c r="A109" s="461"/>
      <c r="B109" s="462"/>
      <c r="C109" s="462"/>
      <c r="D109" s="462"/>
      <c r="E109" s="463"/>
      <c r="F109" s="464"/>
      <c r="G109" s="462"/>
      <c r="H109" s="462"/>
      <c r="I109" s="462"/>
    </row>
    <row r="110" spans="1:9">
      <c r="A110" s="461"/>
      <c r="B110" s="462"/>
      <c r="C110" s="462"/>
      <c r="D110" s="462"/>
      <c r="E110" s="463"/>
      <c r="F110" s="464"/>
      <c r="G110" s="462"/>
      <c r="H110" s="462"/>
      <c r="I110" s="462"/>
    </row>
    <row r="111" spans="1:9">
      <c r="A111" s="461"/>
      <c r="B111" s="462"/>
      <c r="C111" s="462"/>
      <c r="D111" s="462"/>
      <c r="E111" s="463"/>
      <c r="F111" s="464"/>
      <c r="G111" s="462"/>
      <c r="H111" s="462"/>
      <c r="I111" s="462"/>
    </row>
    <row r="112" spans="1:9">
      <c r="A112" s="461"/>
      <c r="B112" s="462"/>
      <c r="C112" s="462"/>
      <c r="D112" s="462"/>
      <c r="E112" s="463"/>
      <c r="F112" s="464"/>
      <c r="G112" s="462"/>
      <c r="H112" s="462"/>
      <c r="I112" s="462"/>
    </row>
    <row r="113" spans="1:9">
      <c r="A113" s="461"/>
      <c r="B113" s="462"/>
      <c r="C113" s="462"/>
      <c r="D113" s="462"/>
      <c r="E113" s="463"/>
      <c r="F113" s="464"/>
      <c r="G113" s="462"/>
      <c r="H113" s="462"/>
      <c r="I113" s="462"/>
    </row>
    <row r="114" spans="1:9">
      <c r="A114" s="461"/>
      <c r="B114" s="462"/>
      <c r="C114" s="462"/>
      <c r="D114" s="462"/>
      <c r="E114" s="463"/>
      <c r="F114" s="464"/>
      <c r="G114" s="462"/>
      <c r="H114" s="462"/>
      <c r="I114" s="462"/>
    </row>
    <row r="115" spans="1:9">
      <c r="A115" s="461"/>
      <c r="B115" s="462"/>
      <c r="C115" s="462"/>
      <c r="D115" s="462"/>
      <c r="E115" s="463"/>
      <c r="F115" s="464"/>
      <c r="G115" s="462"/>
      <c r="H115" s="462"/>
      <c r="I115" s="462"/>
    </row>
    <row r="116" spans="1:9">
      <c r="A116" s="461"/>
      <c r="B116" s="462"/>
      <c r="C116" s="462"/>
      <c r="D116" s="462"/>
      <c r="E116" s="463"/>
      <c r="F116" s="464"/>
      <c r="G116" s="462"/>
      <c r="H116" s="462"/>
      <c r="I116" s="462"/>
    </row>
    <row r="117" spans="1:9">
      <c r="A117" s="461"/>
      <c r="B117" s="462"/>
      <c r="C117" s="462"/>
      <c r="D117" s="462"/>
      <c r="E117" s="463"/>
      <c r="F117" s="464"/>
      <c r="G117" s="462"/>
      <c r="H117" s="462"/>
      <c r="I117" s="462"/>
    </row>
    <row r="118" spans="1:9">
      <c r="A118" s="461"/>
      <c r="B118" s="462"/>
      <c r="C118" s="462"/>
      <c r="D118" s="462"/>
      <c r="E118" s="463"/>
      <c r="F118" s="464"/>
      <c r="G118" s="462"/>
      <c r="H118" s="462"/>
      <c r="I118" s="462"/>
    </row>
    <row r="119" spans="1:9">
      <c r="A119" s="461"/>
      <c r="B119" s="462"/>
      <c r="C119" s="462"/>
      <c r="D119" s="462"/>
      <c r="E119" s="463"/>
      <c r="F119" s="464"/>
      <c r="G119" s="462"/>
      <c r="H119" s="462"/>
      <c r="I119" s="462"/>
    </row>
    <row r="120" spans="1:9">
      <c r="A120" s="461"/>
      <c r="B120" s="462"/>
      <c r="C120" s="462"/>
      <c r="D120" s="462"/>
      <c r="E120" s="463"/>
      <c r="F120" s="464"/>
      <c r="G120" s="462"/>
      <c r="H120" s="462"/>
      <c r="I120" s="462"/>
    </row>
    <row r="121" spans="1:9">
      <c r="A121" s="461"/>
      <c r="B121" s="462"/>
      <c r="C121" s="462"/>
      <c r="D121" s="462"/>
      <c r="E121" s="463"/>
      <c r="F121" s="464"/>
      <c r="G121" s="462"/>
      <c r="H121" s="462"/>
      <c r="I121" s="462"/>
    </row>
    <row r="122" spans="1:9">
      <c r="A122" s="461"/>
      <c r="B122" s="462"/>
      <c r="C122" s="462"/>
      <c r="D122" s="462"/>
      <c r="E122" s="463"/>
      <c r="F122" s="464"/>
      <c r="G122" s="462"/>
      <c r="H122" s="462"/>
      <c r="I122" s="462"/>
    </row>
    <row r="123" spans="1:9">
      <c r="A123" s="461"/>
      <c r="B123" s="462"/>
      <c r="C123" s="462"/>
      <c r="D123" s="462"/>
      <c r="E123" s="463"/>
      <c r="F123" s="464"/>
      <c r="G123" s="462"/>
      <c r="H123" s="462"/>
      <c r="I123" s="462"/>
    </row>
    <row r="124" spans="1:9">
      <c r="A124" s="461"/>
      <c r="B124" s="462"/>
      <c r="C124" s="462"/>
      <c r="D124" s="462"/>
      <c r="E124" s="463"/>
      <c r="F124" s="464"/>
      <c r="G124" s="462"/>
      <c r="H124" s="462"/>
      <c r="I124" s="462"/>
    </row>
    <row r="125" spans="1:9">
      <c r="A125" s="461"/>
      <c r="B125" s="462"/>
      <c r="C125" s="462"/>
      <c r="D125" s="462"/>
      <c r="E125" s="463"/>
      <c r="F125" s="464"/>
      <c r="G125" s="462"/>
      <c r="H125" s="462"/>
      <c r="I125" s="462"/>
    </row>
    <row r="126" spans="1:9">
      <c r="A126" s="461"/>
      <c r="B126" s="462"/>
      <c r="C126" s="462"/>
      <c r="D126" s="462"/>
      <c r="E126" s="463"/>
      <c r="F126" s="464"/>
      <c r="G126" s="462"/>
      <c r="H126" s="462"/>
      <c r="I126" s="462"/>
    </row>
    <row r="127" spans="1:9">
      <c r="A127" s="461"/>
      <c r="B127" s="462"/>
      <c r="C127" s="462"/>
      <c r="D127" s="462"/>
      <c r="E127" s="463"/>
      <c r="F127" s="464"/>
      <c r="G127" s="462"/>
      <c r="H127" s="462"/>
      <c r="I127" s="462"/>
    </row>
    <row r="128" spans="1:9">
      <c r="A128" s="461"/>
      <c r="B128" s="462"/>
      <c r="C128" s="462"/>
      <c r="D128" s="462"/>
      <c r="E128" s="463"/>
      <c r="F128" s="464"/>
      <c r="G128" s="462"/>
      <c r="H128" s="462"/>
      <c r="I128" s="462"/>
    </row>
    <row r="129" spans="1:9">
      <c r="A129" s="461"/>
      <c r="B129" s="462"/>
      <c r="C129" s="462"/>
      <c r="D129" s="462"/>
      <c r="E129" s="463"/>
      <c r="F129" s="464"/>
      <c r="G129" s="462"/>
      <c r="H129" s="462"/>
      <c r="I129" s="462"/>
    </row>
    <row r="130" spans="1:9">
      <c r="A130" s="461"/>
      <c r="B130" s="462"/>
      <c r="C130" s="462"/>
      <c r="D130" s="462"/>
      <c r="E130" s="463"/>
      <c r="F130" s="464"/>
      <c r="G130" s="462"/>
      <c r="H130" s="462"/>
      <c r="I130" s="462"/>
    </row>
    <row r="131" spans="1:9">
      <c r="A131" s="461"/>
      <c r="B131" s="462"/>
      <c r="C131" s="462"/>
      <c r="D131" s="462"/>
      <c r="E131" s="463"/>
      <c r="F131" s="464"/>
      <c r="G131" s="462"/>
      <c r="H131" s="462"/>
      <c r="I131" s="462"/>
    </row>
    <row r="132" spans="1:9">
      <c r="A132" s="461"/>
      <c r="B132" s="462"/>
      <c r="C132" s="462"/>
      <c r="D132" s="462"/>
      <c r="E132" s="463"/>
      <c r="F132" s="464"/>
      <c r="G132" s="462"/>
      <c r="H132" s="462"/>
      <c r="I132" s="462"/>
    </row>
    <row r="133" spans="1:9">
      <c r="A133" s="461"/>
      <c r="B133" s="462"/>
      <c r="C133" s="462"/>
      <c r="D133" s="462"/>
      <c r="E133" s="463"/>
      <c r="F133" s="464"/>
      <c r="G133" s="462"/>
      <c r="H133" s="462"/>
      <c r="I133" s="462"/>
    </row>
    <row r="134" spans="1:9">
      <c r="A134" s="461"/>
      <c r="B134" s="462"/>
      <c r="C134" s="462"/>
      <c r="D134" s="462"/>
      <c r="E134" s="463"/>
      <c r="F134" s="464"/>
      <c r="G134" s="462"/>
      <c r="H134" s="462"/>
      <c r="I134" s="462"/>
    </row>
    <row r="135" spans="1:9">
      <c r="A135" s="461"/>
      <c r="B135" s="462"/>
      <c r="C135" s="462"/>
      <c r="D135" s="462"/>
      <c r="E135" s="463"/>
      <c r="F135" s="464"/>
      <c r="G135" s="462"/>
      <c r="H135" s="462"/>
      <c r="I135" s="462"/>
    </row>
    <row r="136" spans="1:9">
      <c r="A136" s="461"/>
      <c r="B136" s="462"/>
      <c r="C136" s="462"/>
      <c r="D136" s="462"/>
      <c r="E136" s="463"/>
      <c r="F136" s="464"/>
      <c r="G136" s="462"/>
      <c r="H136" s="462"/>
      <c r="I136" s="462"/>
    </row>
    <row r="137" spans="1:9">
      <c r="A137" s="461"/>
      <c r="B137" s="462"/>
      <c r="C137" s="462"/>
      <c r="D137" s="462"/>
      <c r="E137" s="463"/>
      <c r="F137" s="464"/>
      <c r="G137" s="462"/>
      <c r="H137" s="462"/>
      <c r="I137" s="462"/>
    </row>
    <row r="138" spans="1:9">
      <c r="A138" s="461"/>
      <c r="B138" s="462"/>
      <c r="C138" s="462"/>
      <c r="D138" s="462"/>
      <c r="E138" s="463"/>
      <c r="F138" s="464"/>
      <c r="G138" s="462"/>
      <c r="H138" s="462"/>
      <c r="I138" s="462"/>
    </row>
    <row r="139" spans="1:9">
      <c r="A139" s="461"/>
      <c r="B139" s="462"/>
      <c r="C139" s="462"/>
      <c r="D139" s="462"/>
      <c r="E139" s="463"/>
      <c r="F139" s="464"/>
      <c r="G139" s="462"/>
      <c r="H139" s="462"/>
      <c r="I139" s="462"/>
    </row>
    <row r="140" spans="1:9">
      <c r="A140" s="461"/>
      <c r="B140" s="462"/>
      <c r="C140" s="462"/>
      <c r="D140" s="462"/>
      <c r="E140" s="463"/>
      <c r="F140" s="464"/>
      <c r="G140" s="462"/>
      <c r="H140" s="462"/>
      <c r="I140" s="462"/>
    </row>
    <row r="141" spans="1:9">
      <c r="A141" s="461"/>
      <c r="B141" s="462"/>
      <c r="C141" s="462"/>
      <c r="D141" s="462"/>
      <c r="E141" s="463"/>
      <c r="F141" s="464"/>
      <c r="G141" s="462"/>
      <c r="H141" s="462"/>
      <c r="I141" s="462"/>
    </row>
    <row r="142" spans="1:9">
      <c r="A142" s="461"/>
      <c r="B142" s="462"/>
      <c r="C142" s="462"/>
      <c r="D142" s="462"/>
      <c r="E142" s="463"/>
      <c r="F142" s="464"/>
      <c r="G142" s="462"/>
      <c r="H142" s="462"/>
      <c r="I142" s="462"/>
    </row>
    <row r="143" spans="1:9">
      <c r="A143" s="461"/>
      <c r="B143" s="462"/>
      <c r="C143" s="462"/>
      <c r="D143" s="462"/>
      <c r="E143" s="463"/>
      <c r="F143" s="464"/>
      <c r="G143" s="462"/>
      <c r="H143" s="462"/>
      <c r="I143" s="462"/>
    </row>
    <row r="144" spans="1:9">
      <c r="A144" s="461"/>
      <c r="B144" s="462"/>
      <c r="C144" s="462"/>
      <c r="D144" s="462"/>
      <c r="E144" s="463"/>
      <c r="F144" s="464"/>
      <c r="G144" s="462"/>
      <c r="H144" s="462"/>
      <c r="I144" s="462"/>
    </row>
    <row r="145" spans="1:9">
      <c r="A145" s="461"/>
      <c r="B145" s="462"/>
      <c r="C145" s="462"/>
      <c r="D145" s="462"/>
      <c r="E145" s="463"/>
      <c r="F145" s="464"/>
      <c r="G145" s="462"/>
      <c r="H145" s="462"/>
      <c r="I145" s="462"/>
    </row>
    <row r="146" spans="1:9">
      <c r="A146" s="461"/>
      <c r="B146" s="462"/>
      <c r="C146" s="462"/>
      <c r="D146" s="462"/>
      <c r="E146" s="463"/>
      <c r="F146" s="464"/>
      <c r="G146" s="462"/>
      <c r="H146" s="462"/>
      <c r="I146" s="462"/>
    </row>
    <row r="147" spans="1:9">
      <c r="A147" s="461"/>
      <c r="B147" s="462"/>
      <c r="C147" s="462"/>
      <c r="D147" s="462"/>
      <c r="E147" s="463"/>
      <c r="F147" s="464"/>
      <c r="G147" s="462"/>
      <c r="H147" s="462"/>
      <c r="I147" s="462"/>
    </row>
    <row r="148" spans="1:9">
      <c r="A148" s="461"/>
      <c r="B148" s="462"/>
      <c r="C148" s="462"/>
      <c r="D148" s="462"/>
      <c r="E148" s="463"/>
      <c r="F148" s="464"/>
      <c r="G148" s="462"/>
      <c r="H148" s="462"/>
      <c r="I148" s="462"/>
    </row>
    <row r="149" spans="1:9">
      <c r="A149" s="461"/>
      <c r="B149" s="462"/>
      <c r="C149" s="462"/>
      <c r="D149" s="462"/>
      <c r="E149" s="463"/>
      <c r="F149" s="464"/>
      <c r="G149" s="462"/>
      <c r="H149" s="462"/>
      <c r="I149" s="462"/>
    </row>
    <row r="150" spans="1:9">
      <c r="A150" s="461"/>
      <c r="B150" s="462"/>
      <c r="C150" s="462"/>
      <c r="D150" s="462"/>
      <c r="E150" s="463"/>
      <c r="F150" s="464"/>
      <c r="G150" s="462"/>
      <c r="H150" s="462"/>
      <c r="I150" s="462"/>
    </row>
    <row r="151" spans="1:9">
      <c r="A151" s="461"/>
      <c r="B151" s="462"/>
      <c r="C151" s="462"/>
      <c r="D151" s="462"/>
      <c r="E151" s="463"/>
      <c r="F151" s="464"/>
      <c r="G151" s="462"/>
      <c r="H151" s="462"/>
      <c r="I151" s="462"/>
    </row>
    <row r="152" spans="1:9">
      <c r="A152" s="461"/>
      <c r="B152" s="462"/>
      <c r="C152" s="462"/>
      <c r="D152" s="462"/>
      <c r="E152" s="463"/>
      <c r="F152" s="464"/>
      <c r="G152" s="462"/>
      <c r="H152" s="462"/>
      <c r="I152" s="462"/>
    </row>
    <row r="153" spans="1:9">
      <c r="A153" s="461"/>
      <c r="B153" s="462"/>
      <c r="C153" s="462"/>
      <c r="D153" s="462"/>
      <c r="E153" s="463"/>
      <c r="F153" s="464"/>
      <c r="G153" s="462"/>
      <c r="H153" s="462"/>
      <c r="I153" s="462"/>
    </row>
    <row r="154" spans="1:9">
      <c r="A154" s="461"/>
      <c r="B154" s="462"/>
      <c r="C154" s="462"/>
      <c r="D154" s="462"/>
      <c r="E154" s="463"/>
      <c r="F154" s="464"/>
      <c r="G154" s="462"/>
      <c r="H154" s="462"/>
      <c r="I154" s="462"/>
    </row>
    <row r="155" spans="1:9">
      <c r="A155" s="461"/>
      <c r="B155" s="462"/>
      <c r="C155" s="462"/>
      <c r="D155" s="462"/>
      <c r="E155" s="463"/>
      <c r="F155" s="464"/>
      <c r="G155" s="462"/>
      <c r="H155" s="462"/>
      <c r="I155" s="462"/>
    </row>
    <row r="156" spans="1:9">
      <c r="A156" s="461"/>
      <c r="B156" s="462"/>
      <c r="C156" s="462"/>
      <c r="D156" s="462"/>
      <c r="E156" s="463"/>
      <c r="F156" s="464"/>
      <c r="G156" s="462"/>
      <c r="H156" s="462"/>
      <c r="I156" s="462"/>
    </row>
    <row r="157" spans="1:9">
      <c r="A157" s="461"/>
      <c r="B157" s="462"/>
      <c r="C157" s="462"/>
      <c r="D157" s="462"/>
      <c r="E157" s="463"/>
      <c r="F157" s="464"/>
      <c r="G157" s="462"/>
      <c r="H157" s="462"/>
      <c r="I157" s="462"/>
    </row>
    <row r="158" spans="1:9">
      <c r="A158" s="461"/>
      <c r="B158" s="462"/>
      <c r="C158" s="462"/>
      <c r="D158" s="462"/>
      <c r="E158" s="463"/>
      <c r="F158" s="464"/>
      <c r="G158" s="462"/>
      <c r="H158" s="462"/>
      <c r="I158" s="462"/>
    </row>
    <row r="159" spans="1:9">
      <c r="A159" s="461"/>
      <c r="B159" s="462"/>
      <c r="C159" s="462"/>
      <c r="D159" s="462"/>
      <c r="E159" s="463"/>
      <c r="F159" s="464"/>
      <c r="G159" s="462"/>
      <c r="H159" s="462"/>
      <c r="I159" s="462"/>
    </row>
    <row r="160" spans="1:9">
      <c r="A160" s="461"/>
      <c r="B160" s="462"/>
      <c r="C160" s="462"/>
      <c r="D160" s="462"/>
      <c r="E160" s="463"/>
      <c r="F160" s="464"/>
      <c r="G160" s="462"/>
      <c r="H160" s="462"/>
      <c r="I160" s="462"/>
    </row>
    <row r="161" spans="1:9">
      <c r="A161" s="461"/>
      <c r="B161" s="462"/>
      <c r="C161" s="462"/>
      <c r="D161" s="462"/>
      <c r="E161" s="463"/>
      <c r="F161" s="464"/>
      <c r="G161" s="462"/>
      <c r="H161" s="462"/>
      <c r="I161" s="462"/>
    </row>
    <row r="162" spans="1:9">
      <c r="A162" s="461"/>
      <c r="B162" s="462"/>
      <c r="C162" s="462"/>
      <c r="D162" s="462"/>
      <c r="E162" s="463"/>
      <c r="F162" s="464"/>
      <c r="G162" s="462"/>
      <c r="H162" s="462"/>
      <c r="I162" s="462"/>
    </row>
    <row r="163" spans="1:9">
      <c r="A163" s="461"/>
      <c r="B163" s="462"/>
      <c r="C163" s="462"/>
      <c r="D163" s="462"/>
      <c r="E163" s="463"/>
      <c r="F163" s="464"/>
      <c r="G163" s="462"/>
      <c r="H163" s="462"/>
      <c r="I163" s="462"/>
    </row>
    <row r="164" spans="1:9">
      <c r="A164" s="461"/>
      <c r="B164" s="462"/>
      <c r="C164" s="462"/>
      <c r="D164" s="462"/>
      <c r="E164" s="463"/>
      <c r="F164" s="464"/>
      <c r="G164" s="462"/>
      <c r="H164" s="462"/>
      <c r="I164" s="462"/>
    </row>
    <row r="165" spans="1:9">
      <c r="A165" s="461"/>
      <c r="B165" s="462"/>
      <c r="C165" s="462"/>
      <c r="D165" s="462"/>
      <c r="E165" s="463"/>
      <c r="F165" s="464"/>
      <c r="G165" s="462"/>
      <c r="H165" s="462"/>
      <c r="I165" s="462"/>
    </row>
    <row r="166" spans="1:9">
      <c r="A166" s="461"/>
      <c r="B166" s="462"/>
      <c r="C166" s="462"/>
      <c r="D166" s="462"/>
      <c r="E166" s="463"/>
      <c r="F166" s="464"/>
      <c r="G166" s="462"/>
      <c r="H166" s="462"/>
      <c r="I166" s="462"/>
    </row>
    <row r="167" spans="1:9">
      <c r="A167" s="461"/>
      <c r="B167" s="462"/>
      <c r="C167" s="462"/>
      <c r="D167" s="462"/>
      <c r="E167" s="463"/>
      <c r="F167" s="464"/>
      <c r="G167" s="462"/>
      <c r="H167" s="462"/>
      <c r="I167" s="462"/>
    </row>
    <row r="168" spans="1:9">
      <c r="A168" s="461"/>
      <c r="B168" s="462"/>
      <c r="C168" s="462"/>
      <c r="D168" s="462"/>
      <c r="E168" s="463"/>
      <c r="F168" s="464"/>
      <c r="G168" s="462"/>
      <c r="H168" s="462"/>
      <c r="I168" s="462"/>
    </row>
    <row r="169" spans="1:9">
      <c r="A169" s="461"/>
      <c r="B169" s="462"/>
      <c r="C169" s="462"/>
      <c r="D169" s="462"/>
      <c r="E169" s="463"/>
      <c r="F169" s="464"/>
      <c r="G169" s="462"/>
      <c r="H169" s="462"/>
      <c r="I169" s="462"/>
    </row>
    <row r="170" spans="1:9">
      <c r="A170" s="461"/>
      <c r="B170" s="462"/>
      <c r="C170" s="462"/>
      <c r="D170" s="462"/>
      <c r="E170" s="463"/>
      <c r="F170" s="464"/>
      <c r="G170" s="462"/>
      <c r="H170" s="462"/>
      <c r="I170" s="462"/>
    </row>
    <row r="171" spans="1:9">
      <c r="A171" s="461"/>
      <c r="B171" s="462"/>
      <c r="C171" s="462"/>
      <c r="D171" s="462"/>
      <c r="E171" s="463"/>
      <c r="F171" s="464"/>
      <c r="G171" s="462"/>
      <c r="H171" s="462"/>
      <c r="I171" s="462"/>
    </row>
    <row r="172" spans="1:9">
      <c r="A172" s="461"/>
      <c r="B172" s="462"/>
      <c r="C172" s="462"/>
      <c r="D172" s="462"/>
      <c r="E172" s="463"/>
      <c r="F172" s="464"/>
      <c r="G172" s="462"/>
      <c r="H172" s="462"/>
      <c r="I172" s="462"/>
    </row>
    <row r="173" spans="1:9">
      <c r="A173" s="461"/>
      <c r="B173" s="462"/>
      <c r="C173" s="462"/>
      <c r="D173" s="462"/>
      <c r="E173" s="463"/>
      <c r="F173" s="464"/>
      <c r="G173" s="462"/>
      <c r="H173" s="462"/>
      <c r="I173" s="462"/>
    </row>
    <row r="174" spans="1:9">
      <c r="A174" s="461"/>
      <c r="B174" s="462"/>
      <c r="C174" s="462"/>
      <c r="D174" s="462"/>
      <c r="E174" s="463"/>
      <c r="F174" s="464"/>
      <c r="G174" s="462"/>
      <c r="H174" s="462"/>
      <c r="I174" s="462"/>
    </row>
    <row r="175" spans="1:9">
      <c r="A175" s="461"/>
      <c r="B175" s="462"/>
      <c r="C175" s="462"/>
      <c r="D175" s="462"/>
      <c r="E175" s="463"/>
      <c r="F175" s="464"/>
      <c r="G175" s="462"/>
      <c r="H175" s="462"/>
      <c r="I175" s="462"/>
    </row>
    <row r="176" spans="1:9">
      <c r="A176" s="461"/>
      <c r="B176" s="462"/>
      <c r="C176" s="462"/>
      <c r="D176" s="462"/>
      <c r="E176" s="463"/>
      <c r="F176" s="464"/>
      <c r="G176" s="462"/>
      <c r="H176" s="462"/>
      <c r="I176" s="462"/>
    </row>
    <row r="177" spans="1:9">
      <c r="A177" s="461"/>
      <c r="B177" s="462"/>
      <c r="C177" s="462"/>
      <c r="D177" s="462"/>
      <c r="E177" s="463"/>
      <c r="F177" s="464"/>
      <c r="G177" s="462"/>
      <c r="H177" s="462"/>
      <c r="I177" s="462"/>
    </row>
    <row r="178" spans="1:9">
      <c r="A178" s="461"/>
      <c r="B178" s="462"/>
      <c r="C178" s="462"/>
      <c r="D178" s="462"/>
      <c r="E178" s="463"/>
      <c r="F178" s="464"/>
      <c r="G178" s="462"/>
      <c r="H178" s="462"/>
      <c r="I178" s="462"/>
    </row>
    <row r="179" spans="1:9">
      <c r="A179" s="461"/>
      <c r="B179" s="462"/>
      <c r="C179" s="462"/>
      <c r="D179" s="462"/>
      <c r="E179" s="463"/>
      <c r="F179" s="464"/>
      <c r="G179" s="462"/>
      <c r="H179" s="462"/>
      <c r="I179" s="462"/>
    </row>
    <row r="180" spans="1:9">
      <c r="A180" s="461"/>
      <c r="B180" s="462"/>
      <c r="C180" s="462"/>
      <c r="D180" s="462"/>
      <c r="E180" s="463"/>
      <c r="F180" s="464"/>
      <c r="G180" s="462"/>
      <c r="H180" s="462"/>
      <c r="I180" s="462"/>
    </row>
    <row r="181" spans="1:9">
      <c r="A181" s="461"/>
      <c r="B181" s="462"/>
      <c r="C181" s="462"/>
      <c r="D181" s="462"/>
      <c r="E181" s="463"/>
      <c r="F181" s="464"/>
      <c r="G181" s="462"/>
      <c r="H181" s="462"/>
      <c r="I181" s="462"/>
    </row>
    <row r="182" spans="1:9">
      <c r="A182" s="461"/>
      <c r="B182" s="462"/>
      <c r="C182" s="462"/>
      <c r="D182" s="462"/>
      <c r="E182" s="463"/>
      <c r="F182" s="464"/>
      <c r="G182" s="462"/>
      <c r="H182" s="462"/>
      <c r="I182" s="462"/>
    </row>
    <row r="183" spans="1:9">
      <c r="A183" s="461"/>
      <c r="B183" s="462"/>
      <c r="C183" s="462"/>
      <c r="D183" s="462"/>
      <c r="E183" s="463"/>
      <c r="F183" s="464"/>
      <c r="G183" s="462"/>
      <c r="H183" s="462"/>
      <c r="I183" s="462"/>
    </row>
    <row r="184" spans="1:9">
      <c r="A184" s="461"/>
      <c r="B184" s="462"/>
      <c r="C184" s="462"/>
      <c r="D184" s="462"/>
      <c r="E184" s="463"/>
      <c r="F184" s="464"/>
      <c r="G184" s="462"/>
      <c r="H184" s="462"/>
      <c r="I184" s="462"/>
    </row>
    <row r="185" spans="1:9">
      <c r="A185" s="461"/>
      <c r="B185" s="462"/>
      <c r="C185" s="462"/>
      <c r="D185" s="462"/>
      <c r="E185" s="463"/>
      <c r="F185" s="464"/>
      <c r="G185" s="462"/>
      <c r="H185" s="462"/>
      <c r="I185" s="462"/>
    </row>
    <row r="186" spans="1:9">
      <c r="A186" s="461"/>
      <c r="B186" s="462"/>
      <c r="C186" s="462"/>
      <c r="D186" s="462"/>
      <c r="E186" s="463"/>
      <c r="F186" s="464"/>
      <c r="G186" s="462"/>
      <c r="H186" s="462"/>
      <c r="I186" s="462"/>
    </row>
    <row r="187" spans="1:9">
      <c r="A187" s="461"/>
      <c r="B187" s="462"/>
      <c r="C187" s="462"/>
      <c r="D187" s="462"/>
      <c r="E187" s="463"/>
      <c r="F187" s="464"/>
      <c r="G187" s="462"/>
      <c r="H187" s="462"/>
      <c r="I187" s="462"/>
    </row>
    <row r="188" spans="1:9">
      <c r="A188" s="461"/>
      <c r="B188" s="462"/>
      <c r="C188" s="462"/>
      <c r="D188" s="462"/>
      <c r="E188" s="463"/>
      <c r="F188" s="464"/>
      <c r="G188" s="462"/>
      <c r="H188" s="462"/>
      <c r="I188" s="462"/>
    </row>
    <row r="189" spans="1:9">
      <c r="A189" s="461"/>
      <c r="B189" s="462"/>
      <c r="C189" s="462"/>
      <c r="D189" s="462"/>
      <c r="E189" s="463"/>
      <c r="F189" s="464"/>
      <c r="G189" s="462"/>
      <c r="H189" s="462"/>
      <c r="I189" s="462"/>
    </row>
    <row r="190" spans="1:9">
      <c r="A190" s="461"/>
      <c r="B190" s="462"/>
      <c r="C190" s="462"/>
      <c r="D190" s="462"/>
      <c r="E190" s="463"/>
      <c r="F190" s="464"/>
      <c r="G190" s="462"/>
      <c r="H190" s="462"/>
      <c r="I190" s="462"/>
    </row>
    <row r="191" spans="1:9">
      <c r="A191" s="461"/>
      <c r="B191" s="462"/>
      <c r="C191" s="462"/>
      <c r="D191" s="462"/>
      <c r="E191" s="463"/>
      <c r="F191" s="464"/>
      <c r="G191" s="462"/>
      <c r="H191" s="462"/>
      <c r="I191" s="462"/>
    </row>
    <row r="192" spans="1:9">
      <c r="A192" s="461"/>
      <c r="B192" s="462"/>
      <c r="C192" s="462"/>
      <c r="D192" s="462"/>
      <c r="E192" s="463"/>
      <c r="F192" s="464"/>
      <c r="G192" s="462"/>
      <c r="H192" s="462"/>
      <c r="I192" s="462"/>
    </row>
    <row r="193" spans="1:9">
      <c r="A193" s="461"/>
      <c r="B193" s="462"/>
      <c r="C193" s="462"/>
      <c r="D193" s="462"/>
      <c r="E193" s="463"/>
      <c r="F193" s="464"/>
      <c r="G193" s="462"/>
      <c r="H193" s="462"/>
      <c r="I193" s="462"/>
    </row>
    <row r="194" spans="1:9">
      <c r="A194" s="461"/>
      <c r="B194" s="462"/>
      <c r="C194" s="462"/>
      <c r="D194" s="462"/>
      <c r="E194" s="463"/>
      <c r="F194" s="464"/>
      <c r="G194" s="462"/>
      <c r="H194" s="462"/>
      <c r="I194" s="462"/>
    </row>
    <row r="195" spans="1:9">
      <c r="A195" s="461"/>
      <c r="B195" s="462"/>
      <c r="C195" s="462"/>
      <c r="D195" s="462"/>
      <c r="E195" s="463"/>
      <c r="F195" s="464"/>
      <c r="G195" s="462"/>
      <c r="H195" s="462"/>
      <c r="I195" s="462"/>
    </row>
    <row r="196" spans="1:9">
      <c r="A196" s="461"/>
      <c r="B196" s="462"/>
      <c r="C196" s="462"/>
      <c r="D196" s="462"/>
      <c r="E196" s="463"/>
      <c r="F196" s="464"/>
      <c r="G196" s="462"/>
      <c r="H196" s="462"/>
      <c r="I196" s="462"/>
    </row>
    <row r="197" spans="1:9">
      <c r="A197" s="461"/>
      <c r="B197" s="462"/>
      <c r="C197" s="462"/>
      <c r="D197" s="462"/>
      <c r="E197" s="463"/>
      <c r="F197" s="464"/>
      <c r="G197" s="462"/>
      <c r="H197" s="462"/>
      <c r="I197" s="462"/>
    </row>
    <row r="198" spans="1:9">
      <c r="A198" s="461"/>
      <c r="B198" s="462"/>
      <c r="C198" s="462"/>
      <c r="D198" s="462"/>
      <c r="E198" s="463"/>
      <c r="F198" s="464"/>
      <c r="G198" s="462"/>
      <c r="H198" s="462"/>
      <c r="I198" s="462"/>
    </row>
    <row r="199" spans="1:9">
      <c r="A199" s="461"/>
      <c r="B199" s="462"/>
      <c r="C199" s="462"/>
      <c r="D199" s="462"/>
      <c r="E199" s="463"/>
      <c r="F199" s="464"/>
      <c r="G199" s="462"/>
      <c r="H199" s="462"/>
      <c r="I199" s="462"/>
    </row>
    <row r="200" spans="1:9">
      <c r="A200" s="461"/>
      <c r="B200" s="462"/>
      <c r="C200" s="462"/>
      <c r="D200" s="462"/>
      <c r="E200" s="463"/>
      <c r="F200" s="464"/>
      <c r="G200" s="462"/>
      <c r="H200" s="462"/>
      <c r="I200" s="462"/>
    </row>
    <row r="201" spans="1:9">
      <c r="A201" s="461"/>
      <c r="B201" s="462"/>
      <c r="C201" s="462"/>
      <c r="D201" s="462"/>
      <c r="E201" s="463"/>
      <c r="F201" s="464"/>
      <c r="G201" s="462"/>
      <c r="H201" s="462"/>
      <c r="I201" s="462"/>
    </row>
    <row r="202" spans="1:9">
      <c r="A202" s="461"/>
      <c r="B202" s="462"/>
      <c r="C202" s="462"/>
      <c r="D202" s="462"/>
      <c r="E202" s="463"/>
      <c r="F202" s="464"/>
      <c r="G202" s="462"/>
      <c r="H202" s="462"/>
      <c r="I202" s="462"/>
    </row>
    <row r="203" spans="1:9">
      <c r="A203" s="461"/>
      <c r="B203" s="462"/>
      <c r="C203" s="462"/>
      <c r="D203" s="462"/>
      <c r="E203" s="463"/>
      <c r="F203" s="464"/>
      <c r="G203" s="462"/>
      <c r="H203" s="462"/>
      <c r="I203" s="462"/>
    </row>
    <row r="204" spans="1:9">
      <c r="A204" s="461"/>
      <c r="B204" s="462"/>
      <c r="C204" s="462"/>
      <c r="D204" s="462"/>
      <c r="E204" s="463"/>
      <c r="F204" s="464"/>
      <c r="G204" s="462"/>
      <c r="H204" s="462"/>
      <c r="I204" s="462"/>
    </row>
    <row r="205" spans="1:9">
      <c r="A205" s="461"/>
      <c r="B205" s="462"/>
      <c r="C205" s="462"/>
      <c r="D205" s="462"/>
      <c r="E205" s="463"/>
      <c r="F205" s="464"/>
      <c r="G205" s="462"/>
      <c r="H205" s="462"/>
      <c r="I205" s="462"/>
    </row>
    <row r="206" spans="1:9">
      <c r="A206" s="461"/>
      <c r="B206" s="462"/>
      <c r="C206" s="462"/>
      <c r="D206" s="462"/>
      <c r="E206" s="463"/>
      <c r="F206" s="464"/>
      <c r="G206" s="462"/>
      <c r="H206" s="462"/>
      <c r="I206" s="462"/>
    </row>
    <row r="207" spans="1:9">
      <c r="A207" s="461"/>
      <c r="B207" s="462"/>
      <c r="C207" s="462"/>
      <c r="D207" s="462"/>
      <c r="E207" s="463"/>
      <c r="F207" s="464"/>
      <c r="G207" s="462"/>
      <c r="H207" s="462"/>
      <c r="I207" s="462"/>
    </row>
    <row r="208" spans="1:9">
      <c r="A208" s="461"/>
      <c r="B208" s="462"/>
      <c r="C208" s="462"/>
      <c r="D208" s="462"/>
      <c r="E208" s="463"/>
      <c r="F208" s="464"/>
      <c r="G208" s="462"/>
      <c r="H208" s="462"/>
      <c r="I208" s="462"/>
    </row>
    <row r="209" spans="1:9">
      <c r="A209" s="461"/>
      <c r="B209" s="462"/>
      <c r="C209" s="462"/>
      <c r="D209" s="462"/>
      <c r="E209" s="463"/>
      <c r="F209" s="464"/>
      <c r="G209" s="462"/>
      <c r="H209" s="462"/>
      <c r="I209" s="462"/>
    </row>
    <row r="210" spans="1:9">
      <c r="A210" s="461"/>
      <c r="B210" s="462"/>
      <c r="C210" s="462"/>
      <c r="D210" s="462"/>
      <c r="E210" s="463"/>
      <c r="F210" s="464"/>
      <c r="G210" s="462"/>
      <c r="H210" s="462"/>
      <c r="I210" s="462"/>
    </row>
    <row r="211" spans="1:9">
      <c r="A211" s="461"/>
      <c r="B211" s="462"/>
      <c r="C211" s="462"/>
      <c r="D211" s="462"/>
      <c r="E211" s="463"/>
      <c r="F211" s="464"/>
      <c r="G211" s="462"/>
      <c r="H211" s="462"/>
      <c r="I211" s="462"/>
    </row>
    <row r="212" spans="1:9">
      <c r="A212" s="461"/>
      <c r="B212" s="462"/>
      <c r="C212" s="462"/>
      <c r="D212" s="462"/>
      <c r="E212" s="463"/>
      <c r="F212" s="464"/>
      <c r="G212" s="462"/>
      <c r="H212" s="462"/>
      <c r="I212" s="462"/>
    </row>
    <row r="213" spans="1:9">
      <c r="A213" s="461"/>
      <c r="B213" s="462"/>
      <c r="C213" s="462"/>
      <c r="D213" s="462"/>
      <c r="E213" s="463"/>
      <c r="F213" s="464"/>
      <c r="G213" s="462"/>
      <c r="H213" s="462"/>
      <c r="I213" s="462"/>
    </row>
    <row r="214" spans="1:9">
      <c r="A214" s="461"/>
      <c r="B214" s="462"/>
      <c r="C214" s="462"/>
      <c r="D214" s="462"/>
      <c r="E214" s="463"/>
      <c r="F214" s="464"/>
      <c r="G214" s="462"/>
      <c r="H214" s="462"/>
      <c r="I214" s="462"/>
    </row>
    <row r="215" spans="1:9">
      <c r="A215" s="461"/>
      <c r="B215" s="462"/>
      <c r="C215" s="462"/>
      <c r="D215" s="462"/>
      <c r="E215" s="463"/>
      <c r="F215" s="464"/>
      <c r="G215" s="462"/>
      <c r="H215" s="462"/>
      <c r="I215" s="462"/>
    </row>
    <row r="216" spans="1:9">
      <c r="A216" s="461"/>
      <c r="B216" s="462"/>
      <c r="C216" s="462"/>
      <c r="D216" s="462"/>
      <c r="E216" s="463"/>
      <c r="F216" s="464"/>
      <c r="G216" s="462"/>
      <c r="H216" s="462"/>
      <c r="I216" s="462"/>
    </row>
    <row r="217" spans="1:9">
      <c r="A217" s="461"/>
      <c r="B217" s="462"/>
      <c r="C217" s="462"/>
      <c r="D217" s="462"/>
      <c r="E217" s="463"/>
      <c r="F217" s="464"/>
      <c r="G217" s="462"/>
      <c r="H217" s="462"/>
      <c r="I217" s="462"/>
    </row>
    <row r="218" spans="1:9">
      <c r="A218" s="461"/>
      <c r="B218" s="462"/>
      <c r="C218" s="462"/>
      <c r="D218" s="462"/>
      <c r="E218" s="463"/>
      <c r="F218" s="464"/>
      <c r="G218" s="462"/>
      <c r="H218" s="462"/>
      <c r="I218" s="462"/>
    </row>
    <row r="219" spans="1:9">
      <c r="A219" s="461"/>
      <c r="B219" s="462"/>
      <c r="C219" s="462"/>
      <c r="D219" s="462"/>
      <c r="E219" s="463"/>
      <c r="F219" s="464"/>
      <c r="G219" s="462"/>
      <c r="H219" s="462"/>
      <c r="I219" s="462"/>
    </row>
    <row r="220" spans="1:9">
      <c r="A220" s="461"/>
      <c r="B220" s="462"/>
      <c r="C220" s="462"/>
      <c r="D220" s="462"/>
      <c r="E220" s="463"/>
      <c r="F220" s="464"/>
      <c r="G220" s="462"/>
      <c r="H220" s="462"/>
      <c r="I220" s="462"/>
    </row>
    <row r="221" spans="1:9">
      <c r="A221" s="461"/>
      <c r="B221" s="462"/>
      <c r="C221" s="462"/>
      <c r="D221" s="462"/>
      <c r="E221" s="463"/>
      <c r="F221" s="464"/>
      <c r="G221" s="462"/>
      <c r="H221" s="462"/>
      <c r="I221" s="462"/>
    </row>
    <row r="222" spans="1:9">
      <c r="A222" s="461"/>
      <c r="B222" s="462"/>
      <c r="C222" s="462"/>
      <c r="D222" s="462"/>
      <c r="E222" s="463"/>
      <c r="F222" s="464"/>
      <c r="G222" s="462"/>
      <c r="H222" s="462"/>
      <c r="I222" s="462"/>
    </row>
    <row r="223" spans="1:9">
      <c r="A223" s="461"/>
      <c r="B223" s="462"/>
      <c r="C223" s="462"/>
      <c r="D223" s="462"/>
      <c r="E223" s="463"/>
      <c r="F223" s="464"/>
      <c r="G223" s="462"/>
      <c r="H223" s="462"/>
      <c r="I223" s="462"/>
    </row>
    <row r="224" spans="1:9">
      <c r="A224" s="461"/>
      <c r="B224" s="462"/>
      <c r="C224" s="462"/>
      <c r="D224" s="462"/>
      <c r="E224" s="463"/>
      <c r="F224" s="464"/>
      <c r="G224" s="462"/>
      <c r="H224" s="462"/>
      <c r="I224" s="462"/>
    </row>
    <row r="225" spans="1:9">
      <c r="A225" s="461"/>
      <c r="B225" s="462"/>
      <c r="C225" s="462"/>
      <c r="D225" s="462"/>
      <c r="E225" s="463"/>
      <c r="F225" s="464"/>
      <c r="G225" s="462"/>
      <c r="H225" s="462"/>
      <c r="I225" s="462"/>
    </row>
    <row r="226" spans="1:9">
      <c r="A226" s="461"/>
      <c r="B226" s="462"/>
      <c r="C226" s="462"/>
      <c r="D226" s="462"/>
      <c r="E226" s="463"/>
      <c r="F226" s="464"/>
      <c r="G226" s="462"/>
      <c r="H226" s="462"/>
      <c r="I226" s="462"/>
    </row>
    <row r="227" spans="1:9">
      <c r="A227" s="461"/>
      <c r="B227" s="462"/>
      <c r="C227" s="462"/>
      <c r="D227" s="462"/>
      <c r="E227" s="463"/>
      <c r="F227" s="464"/>
      <c r="G227" s="462"/>
      <c r="H227" s="462"/>
      <c r="I227" s="462"/>
    </row>
    <row r="228" spans="1:9">
      <c r="A228" s="461"/>
      <c r="B228" s="462"/>
      <c r="C228" s="462"/>
      <c r="D228" s="462"/>
      <c r="E228" s="463"/>
      <c r="F228" s="464"/>
      <c r="G228" s="462"/>
      <c r="H228" s="462"/>
      <c r="I228" s="462"/>
    </row>
    <row r="229" spans="1:9">
      <c r="A229" s="461"/>
      <c r="B229" s="462"/>
      <c r="C229" s="462"/>
      <c r="D229" s="462"/>
      <c r="E229" s="463"/>
      <c r="F229" s="464"/>
      <c r="G229" s="462"/>
      <c r="H229" s="462"/>
      <c r="I229" s="462"/>
    </row>
    <row r="230" spans="1:9">
      <c r="A230" s="461"/>
      <c r="B230" s="462"/>
      <c r="C230" s="462"/>
      <c r="D230" s="462"/>
      <c r="E230" s="463"/>
      <c r="F230" s="464"/>
      <c r="G230" s="462"/>
      <c r="H230" s="462"/>
      <c r="I230" s="462"/>
    </row>
    <row r="231" spans="1:9">
      <c r="A231" s="461"/>
      <c r="B231" s="462"/>
      <c r="C231" s="462"/>
      <c r="D231" s="462"/>
      <c r="E231" s="463"/>
      <c r="F231" s="464"/>
      <c r="G231" s="462"/>
      <c r="H231" s="462"/>
      <c r="I231" s="462"/>
    </row>
    <row r="232" spans="1:9">
      <c r="A232" s="461"/>
      <c r="B232" s="462"/>
      <c r="C232" s="462"/>
      <c r="D232" s="462"/>
      <c r="E232" s="463"/>
      <c r="F232" s="464"/>
      <c r="G232" s="462"/>
      <c r="H232" s="462"/>
      <c r="I232" s="462"/>
    </row>
    <row r="233" spans="1:9">
      <c r="A233" s="461"/>
      <c r="B233" s="462"/>
      <c r="C233" s="462"/>
      <c r="D233" s="462"/>
      <c r="E233" s="463"/>
      <c r="F233" s="464"/>
      <c r="G233" s="462"/>
      <c r="H233" s="462"/>
      <c r="I233" s="462"/>
    </row>
    <row r="234" spans="1:9">
      <c r="A234" s="461"/>
      <c r="B234" s="462"/>
      <c r="C234" s="462"/>
      <c r="D234" s="462"/>
      <c r="E234" s="463"/>
      <c r="F234" s="464"/>
      <c r="G234" s="462"/>
      <c r="H234" s="462"/>
      <c r="I234" s="462"/>
    </row>
    <row r="235" spans="1:9">
      <c r="A235" s="461"/>
      <c r="B235" s="462"/>
      <c r="C235" s="462"/>
      <c r="D235" s="462"/>
      <c r="E235" s="463"/>
      <c r="F235" s="464"/>
      <c r="G235" s="462"/>
      <c r="H235" s="462"/>
      <c r="I235" s="462"/>
    </row>
    <row r="236" spans="1:9">
      <c r="A236" s="461"/>
      <c r="B236" s="462"/>
      <c r="C236" s="462"/>
      <c r="D236" s="462"/>
      <c r="E236" s="463"/>
      <c r="F236" s="464"/>
      <c r="G236" s="462"/>
      <c r="H236" s="462"/>
      <c r="I236" s="462"/>
    </row>
    <row r="237" spans="1:9">
      <c r="A237" s="461"/>
      <c r="B237" s="462"/>
      <c r="C237" s="462"/>
      <c r="D237" s="462"/>
      <c r="E237" s="463"/>
      <c r="F237" s="464"/>
      <c r="G237" s="462"/>
      <c r="H237" s="462"/>
      <c r="I237" s="462"/>
    </row>
    <row r="238" spans="1:9">
      <c r="A238" s="461"/>
      <c r="B238" s="462"/>
      <c r="C238" s="462"/>
      <c r="D238" s="462"/>
      <c r="E238" s="463"/>
      <c r="F238" s="464"/>
      <c r="G238" s="462"/>
      <c r="H238" s="462"/>
      <c r="I238" s="462"/>
    </row>
    <row r="239" spans="1:9">
      <c r="A239" s="461"/>
      <c r="B239" s="462"/>
      <c r="C239" s="462"/>
      <c r="D239" s="462"/>
      <c r="E239" s="463"/>
      <c r="F239" s="464"/>
      <c r="G239" s="462"/>
      <c r="H239" s="462"/>
      <c r="I239" s="462"/>
    </row>
    <row r="240" spans="1:9">
      <c r="A240" s="461"/>
      <c r="B240" s="462"/>
      <c r="C240" s="462"/>
      <c r="D240" s="462"/>
      <c r="E240" s="463"/>
      <c r="F240" s="464"/>
      <c r="G240" s="462"/>
      <c r="H240" s="462"/>
      <c r="I240" s="462"/>
    </row>
    <row r="241" spans="1:9">
      <c r="A241" s="461"/>
      <c r="B241" s="462"/>
      <c r="C241" s="462"/>
      <c r="D241" s="462"/>
      <c r="E241" s="463"/>
      <c r="F241" s="464"/>
      <c r="G241" s="462"/>
      <c r="H241" s="462"/>
      <c r="I241" s="462"/>
    </row>
    <row r="242" spans="1:9">
      <c r="A242" s="461"/>
      <c r="B242" s="462"/>
      <c r="C242" s="462"/>
      <c r="D242" s="462"/>
      <c r="E242" s="463"/>
      <c r="F242" s="464"/>
      <c r="G242" s="462"/>
      <c r="H242" s="462"/>
      <c r="I242" s="462"/>
    </row>
    <row r="243" spans="1:9">
      <c r="A243" s="461"/>
      <c r="B243" s="462"/>
      <c r="C243" s="462"/>
      <c r="D243" s="462"/>
      <c r="E243" s="463"/>
      <c r="F243" s="464"/>
      <c r="G243" s="462"/>
      <c r="H243" s="462"/>
      <c r="I243" s="462"/>
    </row>
    <row r="244" spans="1:9">
      <c r="A244" s="461"/>
      <c r="B244" s="462"/>
      <c r="C244" s="462"/>
      <c r="D244" s="462"/>
      <c r="E244" s="463"/>
      <c r="F244" s="464"/>
      <c r="G244" s="462"/>
      <c r="H244" s="462"/>
      <c r="I244" s="462"/>
    </row>
    <row r="245" spans="1:9">
      <c r="A245" s="461"/>
      <c r="B245" s="462"/>
      <c r="C245" s="462"/>
      <c r="D245" s="462"/>
      <c r="E245" s="463"/>
      <c r="F245" s="464"/>
      <c r="G245" s="462"/>
      <c r="H245" s="462"/>
      <c r="I245" s="462"/>
    </row>
    <row r="246" spans="1:9">
      <c r="A246" s="461"/>
      <c r="B246" s="462"/>
      <c r="C246" s="462"/>
      <c r="D246" s="462"/>
      <c r="E246" s="463"/>
      <c r="F246" s="464"/>
      <c r="G246" s="462"/>
      <c r="H246" s="462"/>
      <c r="I246" s="462"/>
    </row>
    <row r="247" spans="1:9">
      <c r="A247" s="461"/>
      <c r="B247" s="462"/>
      <c r="C247" s="462"/>
      <c r="D247" s="462"/>
      <c r="E247" s="463"/>
      <c r="F247" s="464"/>
      <c r="G247" s="462"/>
      <c r="H247" s="462"/>
      <c r="I247" s="462"/>
    </row>
    <row r="248" spans="1:9">
      <c r="A248" s="461"/>
      <c r="B248" s="462"/>
      <c r="C248" s="462"/>
      <c r="D248" s="462"/>
      <c r="E248" s="463"/>
      <c r="F248" s="464"/>
      <c r="G248" s="462"/>
      <c r="H248" s="462"/>
      <c r="I248" s="462"/>
    </row>
    <row r="249" spans="1:9">
      <c r="A249" s="461"/>
      <c r="B249" s="462"/>
      <c r="C249" s="462"/>
      <c r="D249" s="462"/>
      <c r="E249" s="463"/>
      <c r="F249" s="464"/>
      <c r="G249" s="462"/>
      <c r="H249" s="462"/>
      <c r="I249" s="462"/>
    </row>
    <row r="250" spans="1:9">
      <c r="A250" s="461"/>
      <c r="B250" s="462"/>
      <c r="C250" s="462"/>
      <c r="D250" s="462"/>
      <c r="E250" s="463"/>
      <c r="F250" s="464"/>
      <c r="G250" s="462"/>
      <c r="H250" s="462"/>
      <c r="I250" s="462"/>
    </row>
    <row r="251" spans="1:9">
      <c r="A251" s="461"/>
      <c r="B251" s="462"/>
      <c r="C251" s="462"/>
      <c r="D251" s="462"/>
      <c r="E251" s="463"/>
      <c r="F251" s="464"/>
      <c r="G251" s="462"/>
      <c r="H251" s="462"/>
      <c r="I251" s="462"/>
    </row>
    <row r="252" spans="1:9">
      <c r="A252" s="461"/>
      <c r="B252" s="462"/>
      <c r="C252" s="462"/>
      <c r="D252" s="462"/>
      <c r="E252" s="463"/>
      <c r="F252" s="464"/>
      <c r="G252" s="462"/>
      <c r="H252" s="462"/>
      <c r="I252" s="462"/>
    </row>
    <row r="253" spans="1:9">
      <c r="A253" s="461"/>
      <c r="B253" s="462"/>
      <c r="C253" s="462"/>
      <c r="D253" s="462"/>
      <c r="E253" s="463"/>
      <c r="F253" s="464"/>
      <c r="G253" s="462"/>
      <c r="H253" s="462"/>
      <c r="I253" s="462"/>
    </row>
    <row r="254" spans="1:9">
      <c r="A254" s="461"/>
      <c r="B254" s="462"/>
      <c r="C254" s="462"/>
      <c r="D254" s="462"/>
      <c r="E254" s="463"/>
      <c r="F254" s="464"/>
      <c r="G254" s="462"/>
      <c r="H254" s="462"/>
      <c r="I254" s="462"/>
    </row>
    <row r="255" spans="1:9">
      <c r="A255" s="461"/>
      <c r="B255" s="462"/>
      <c r="C255" s="462"/>
      <c r="D255" s="462"/>
      <c r="E255" s="463"/>
      <c r="F255" s="464"/>
      <c r="G255" s="462"/>
      <c r="H255" s="462"/>
      <c r="I255" s="462"/>
    </row>
    <row r="256" spans="1:9">
      <c r="A256" s="461"/>
      <c r="B256" s="462"/>
      <c r="C256" s="462"/>
      <c r="D256" s="462"/>
      <c r="E256" s="463"/>
      <c r="F256" s="464"/>
      <c r="G256" s="462"/>
      <c r="H256" s="462"/>
      <c r="I256" s="462"/>
    </row>
    <row r="257" spans="1:9">
      <c r="A257" s="461"/>
      <c r="B257" s="462"/>
      <c r="C257" s="462"/>
      <c r="D257" s="462"/>
      <c r="E257" s="463"/>
      <c r="F257" s="464"/>
      <c r="G257" s="462"/>
      <c r="H257" s="462"/>
      <c r="I257" s="462"/>
    </row>
    <row r="258" spans="1:9">
      <c r="A258" s="461"/>
      <c r="B258" s="462"/>
      <c r="C258" s="462"/>
      <c r="D258" s="462"/>
      <c r="E258" s="463"/>
      <c r="F258" s="464"/>
      <c r="G258" s="462"/>
      <c r="H258" s="462"/>
      <c r="I258" s="462"/>
    </row>
    <row r="259" spans="1:9">
      <c r="A259" s="461"/>
      <c r="B259" s="462"/>
      <c r="C259" s="462"/>
      <c r="D259" s="462"/>
      <c r="E259" s="463"/>
      <c r="F259" s="464"/>
      <c r="G259" s="462"/>
      <c r="H259" s="462"/>
      <c r="I259" s="462"/>
    </row>
    <row r="260" spans="1:9">
      <c r="A260" s="461"/>
      <c r="B260" s="462"/>
      <c r="C260" s="462"/>
      <c r="D260" s="462"/>
      <c r="E260" s="463"/>
      <c r="F260" s="464"/>
      <c r="G260" s="462"/>
      <c r="H260" s="462"/>
      <c r="I260" s="462"/>
    </row>
    <row r="261" spans="1:9">
      <c r="A261" s="461"/>
      <c r="B261" s="462"/>
      <c r="C261" s="462"/>
      <c r="D261" s="462"/>
      <c r="E261" s="463"/>
      <c r="F261" s="464"/>
      <c r="G261" s="462"/>
      <c r="H261" s="462"/>
      <c r="I261" s="462"/>
    </row>
    <row r="262" spans="1:9">
      <c r="A262" s="461"/>
      <c r="B262" s="462"/>
      <c r="C262" s="462"/>
      <c r="D262" s="462"/>
      <c r="E262" s="463"/>
      <c r="F262" s="464"/>
      <c r="G262" s="462"/>
      <c r="H262" s="462"/>
      <c r="I262" s="462"/>
    </row>
    <row r="263" spans="1:9">
      <c r="A263" s="461"/>
      <c r="B263" s="462"/>
      <c r="C263" s="462"/>
      <c r="D263" s="462"/>
      <c r="E263" s="463"/>
      <c r="F263" s="464"/>
      <c r="G263" s="462"/>
      <c r="H263" s="462"/>
      <c r="I263" s="462"/>
    </row>
    <row r="264" spans="1:9">
      <c r="A264" s="461"/>
      <c r="B264" s="462"/>
      <c r="C264" s="462"/>
      <c r="D264" s="462"/>
      <c r="E264" s="463"/>
      <c r="F264" s="464"/>
      <c r="G264" s="462"/>
      <c r="H264" s="462"/>
      <c r="I264" s="462"/>
    </row>
    <row r="265" spans="1:9">
      <c r="A265" s="461"/>
      <c r="B265" s="462"/>
      <c r="C265" s="462"/>
      <c r="D265" s="462"/>
      <c r="E265" s="463"/>
      <c r="F265" s="464"/>
      <c r="G265" s="462"/>
      <c r="H265" s="462"/>
      <c r="I265" s="462"/>
    </row>
    <row r="266" spans="1:9">
      <c r="A266" s="461"/>
      <c r="B266" s="462"/>
      <c r="C266" s="462"/>
      <c r="D266" s="462"/>
      <c r="E266" s="463"/>
      <c r="F266" s="464"/>
      <c r="G266" s="462"/>
      <c r="H266" s="462"/>
      <c r="I266" s="462"/>
    </row>
    <row r="267" spans="1:9">
      <c r="A267" s="461"/>
      <c r="B267" s="462"/>
      <c r="C267" s="462"/>
      <c r="D267" s="462"/>
      <c r="E267" s="463"/>
      <c r="F267" s="464"/>
      <c r="G267" s="462"/>
      <c r="H267" s="462"/>
      <c r="I267" s="462"/>
    </row>
    <row r="268" spans="1:9">
      <c r="A268" s="461"/>
      <c r="B268" s="462"/>
      <c r="C268" s="462"/>
      <c r="D268" s="462"/>
      <c r="E268" s="463"/>
      <c r="F268" s="464"/>
      <c r="G268" s="462"/>
      <c r="H268" s="462"/>
      <c r="I268" s="462"/>
    </row>
    <row r="269" spans="1:9">
      <c r="A269" s="461"/>
      <c r="B269" s="462"/>
      <c r="C269" s="462"/>
      <c r="D269" s="462"/>
      <c r="E269" s="463"/>
      <c r="F269" s="464"/>
      <c r="G269" s="462"/>
      <c r="H269" s="462"/>
      <c r="I269" s="462"/>
    </row>
    <row r="270" spans="1:9">
      <c r="A270" s="461"/>
      <c r="B270" s="462"/>
      <c r="C270" s="462"/>
      <c r="D270" s="462"/>
      <c r="E270" s="463"/>
      <c r="F270" s="464"/>
      <c r="G270" s="462"/>
      <c r="H270" s="462"/>
      <c r="I270" s="462"/>
    </row>
    <row r="271" spans="1:9">
      <c r="A271" s="461"/>
      <c r="B271" s="462"/>
      <c r="C271" s="462"/>
      <c r="D271" s="462"/>
      <c r="E271" s="463"/>
      <c r="F271" s="464"/>
      <c r="G271" s="462"/>
      <c r="H271" s="462"/>
      <c r="I271" s="462"/>
    </row>
    <row r="272" spans="1:9">
      <c r="A272" s="461"/>
      <c r="B272" s="462"/>
      <c r="C272" s="462"/>
      <c r="D272" s="462"/>
      <c r="E272" s="463"/>
      <c r="F272" s="464"/>
      <c r="G272" s="462"/>
      <c r="H272" s="462"/>
      <c r="I272" s="462"/>
    </row>
    <row r="273" spans="1:9">
      <c r="A273" s="461"/>
      <c r="B273" s="462"/>
      <c r="C273" s="462"/>
      <c r="D273" s="462"/>
      <c r="E273" s="463"/>
      <c r="F273" s="464"/>
      <c r="G273" s="462"/>
      <c r="H273" s="462"/>
      <c r="I273" s="462"/>
    </row>
    <row r="274" spans="1:9">
      <c r="A274" s="461"/>
      <c r="B274" s="462"/>
      <c r="C274" s="462"/>
      <c r="D274" s="462"/>
      <c r="E274" s="463"/>
      <c r="F274" s="464"/>
      <c r="G274" s="462"/>
      <c r="H274" s="462"/>
      <c r="I274" s="462"/>
    </row>
    <row r="275" spans="1:9">
      <c r="A275" s="461"/>
      <c r="B275" s="462"/>
      <c r="C275" s="462"/>
      <c r="D275" s="462"/>
      <c r="E275" s="463"/>
      <c r="F275" s="464"/>
      <c r="G275" s="462"/>
      <c r="H275" s="462"/>
      <c r="I275" s="462"/>
    </row>
    <row r="276" spans="1:9">
      <c r="A276" s="461"/>
      <c r="B276" s="462"/>
      <c r="C276" s="462"/>
      <c r="D276" s="462"/>
      <c r="E276" s="463"/>
      <c r="F276" s="464"/>
      <c r="G276" s="462"/>
      <c r="H276" s="462"/>
      <c r="I276" s="462"/>
    </row>
    <row r="277" spans="1:9">
      <c r="A277" s="461"/>
      <c r="B277" s="462"/>
      <c r="C277" s="462"/>
      <c r="D277" s="462"/>
      <c r="E277" s="463"/>
      <c r="F277" s="464"/>
      <c r="G277" s="462"/>
      <c r="H277" s="462"/>
      <c r="I277" s="462"/>
    </row>
    <row r="278" spans="1:9">
      <c r="A278" s="461"/>
      <c r="B278" s="462"/>
      <c r="C278" s="462"/>
      <c r="D278" s="462"/>
      <c r="E278" s="463"/>
      <c r="F278" s="464"/>
      <c r="G278" s="462"/>
      <c r="H278" s="462"/>
      <c r="I278" s="462"/>
    </row>
    <row r="279" spans="1:9">
      <c r="A279" s="461"/>
      <c r="B279" s="462"/>
      <c r="C279" s="462"/>
      <c r="D279" s="462"/>
      <c r="E279" s="463"/>
      <c r="F279" s="464"/>
      <c r="G279" s="462"/>
      <c r="H279" s="462"/>
      <c r="I279" s="462"/>
    </row>
    <row r="280" spans="1:9">
      <c r="A280" s="461"/>
      <c r="B280" s="462"/>
      <c r="C280" s="462"/>
      <c r="D280" s="462"/>
      <c r="E280" s="463"/>
      <c r="F280" s="464"/>
      <c r="G280" s="462"/>
      <c r="H280" s="462"/>
      <c r="I280" s="462"/>
    </row>
    <row r="281" spans="1:9">
      <c r="A281" s="461"/>
      <c r="B281" s="462"/>
      <c r="C281" s="462"/>
      <c r="D281" s="462"/>
      <c r="E281" s="463"/>
      <c r="F281" s="464"/>
      <c r="G281" s="462"/>
      <c r="H281" s="462"/>
      <c r="I281" s="462"/>
    </row>
    <row r="282" spans="1:9">
      <c r="A282" s="461"/>
      <c r="B282" s="462"/>
      <c r="C282" s="462"/>
      <c r="D282" s="462"/>
      <c r="E282" s="463"/>
      <c r="F282" s="464"/>
      <c r="G282" s="462"/>
      <c r="H282" s="462"/>
      <c r="I282" s="462"/>
    </row>
    <row r="283" spans="1:9">
      <c r="A283" s="461"/>
      <c r="B283" s="462"/>
      <c r="C283" s="462"/>
      <c r="D283" s="462"/>
      <c r="E283" s="463"/>
      <c r="F283" s="464"/>
      <c r="G283" s="462"/>
      <c r="H283" s="462"/>
      <c r="I283" s="462"/>
    </row>
    <row r="284" spans="1:9">
      <c r="A284" s="461"/>
      <c r="B284" s="462"/>
      <c r="C284" s="462"/>
      <c r="D284" s="462"/>
      <c r="E284" s="463"/>
      <c r="F284" s="464"/>
      <c r="G284" s="462"/>
      <c r="H284" s="462"/>
      <c r="I284" s="462"/>
    </row>
    <row r="285" spans="1:9">
      <c r="A285" s="461"/>
      <c r="B285" s="462"/>
      <c r="C285" s="462"/>
      <c r="D285" s="462"/>
      <c r="E285" s="463"/>
      <c r="F285" s="464"/>
      <c r="G285" s="462"/>
      <c r="H285" s="462"/>
      <c r="I285" s="462"/>
    </row>
    <row r="286" spans="1:9">
      <c r="A286" s="461"/>
      <c r="B286" s="462"/>
      <c r="C286" s="462"/>
      <c r="D286" s="462"/>
      <c r="E286" s="463"/>
      <c r="F286" s="464"/>
      <c r="G286" s="462"/>
      <c r="H286" s="462"/>
      <c r="I286" s="462"/>
    </row>
    <row r="287" spans="1:9">
      <c r="A287" s="461"/>
      <c r="B287" s="462"/>
      <c r="C287" s="462"/>
      <c r="D287" s="462"/>
      <c r="E287" s="463"/>
      <c r="F287" s="464"/>
      <c r="G287" s="462"/>
      <c r="H287" s="462"/>
      <c r="I287" s="462"/>
    </row>
    <row r="288" spans="1:9">
      <c r="A288" s="461"/>
      <c r="B288" s="462"/>
      <c r="C288" s="462"/>
      <c r="D288" s="462"/>
      <c r="E288" s="463"/>
      <c r="F288" s="464"/>
      <c r="G288" s="462"/>
      <c r="H288" s="462"/>
      <c r="I288" s="462"/>
    </row>
    <row r="289" spans="1:9">
      <c r="A289" s="461"/>
      <c r="B289" s="462"/>
      <c r="C289" s="462"/>
      <c r="D289" s="462"/>
      <c r="E289" s="463"/>
      <c r="F289" s="464"/>
      <c r="G289" s="462"/>
      <c r="H289" s="462"/>
      <c r="I289" s="462"/>
    </row>
    <row r="290" spans="1:9">
      <c r="A290" s="461"/>
      <c r="B290" s="462"/>
      <c r="C290" s="462"/>
      <c r="D290" s="462"/>
      <c r="E290" s="463"/>
      <c r="F290" s="464"/>
      <c r="G290" s="462"/>
      <c r="H290" s="462"/>
      <c r="I290" s="462"/>
    </row>
    <row r="291" spans="1:9">
      <c r="A291" s="461"/>
      <c r="B291" s="462"/>
      <c r="C291" s="462"/>
      <c r="D291" s="462"/>
      <c r="E291" s="463"/>
      <c r="F291" s="464"/>
      <c r="G291" s="462"/>
      <c r="H291" s="462"/>
      <c r="I291" s="462"/>
    </row>
    <row r="292" spans="1:9">
      <c r="A292" s="461"/>
      <c r="B292" s="462"/>
      <c r="C292" s="462"/>
      <c r="D292" s="462"/>
      <c r="E292" s="463"/>
      <c r="F292" s="464"/>
      <c r="G292" s="462"/>
      <c r="H292" s="462"/>
      <c r="I292" s="462"/>
    </row>
    <row r="293" spans="1:9">
      <c r="A293" s="461"/>
      <c r="B293" s="462"/>
      <c r="C293" s="462"/>
      <c r="D293" s="462"/>
      <c r="E293" s="463"/>
      <c r="F293" s="464"/>
      <c r="G293" s="462"/>
      <c r="H293" s="462"/>
      <c r="I293" s="462"/>
    </row>
    <row r="294" spans="1:9">
      <c r="A294" s="461"/>
      <c r="B294" s="462"/>
      <c r="C294" s="462"/>
      <c r="D294" s="462"/>
      <c r="E294" s="463"/>
      <c r="F294" s="464"/>
      <c r="G294" s="462"/>
      <c r="H294" s="462"/>
      <c r="I294" s="462"/>
    </row>
    <row r="295" spans="1:9">
      <c r="A295" s="461"/>
      <c r="B295" s="462"/>
      <c r="C295" s="462"/>
      <c r="D295" s="462"/>
      <c r="E295" s="463"/>
      <c r="F295" s="464"/>
      <c r="G295" s="462"/>
      <c r="H295" s="462"/>
      <c r="I295" s="462"/>
    </row>
    <row r="296" spans="1:9">
      <c r="A296" s="461"/>
      <c r="B296" s="462"/>
      <c r="C296" s="462"/>
      <c r="D296" s="462"/>
      <c r="E296" s="463"/>
      <c r="F296" s="464"/>
      <c r="G296" s="462"/>
      <c r="H296" s="462"/>
      <c r="I296" s="462"/>
    </row>
    <row r="297" spans="1:9">
      <c r="A297" s="461"/>
      <c r="B297" s="462"/>
      <c r="C297" s="462"/>
      <c r="D297" s="462"/>
      <c r="E297" s="463"/>
      <c r="F297" s="464"/>
      <c r="G297" s="462"/>
      <c r="H297" s="462"/>
      <c r="I297" s="462"/>
    </row>
    <row r="298" spans="1:9">
      <c r="A298" s="461"/>
      <c r="B298" s="462"/>
      <c r="C298" s="462"/>
      <c r="D298" s="462"/>
      <c r="E298" s="463"/>
      <c r="F298" s="464"/>
      <c r="G298" s="462"/>
      <c r="H298" s="462"/>
      <c r="I298" s="462"/>
    </row>
    <row r="299" spans="1:9">
      <c r="A299" s="461"/>
      <c r="B299" s="462"/>
      <c r="C299" s="462"/>
      <c r="D299" s="462"/>
      <c r="E299" s="463"/>
      <c r="F299" s="464"/>
      <c r="G299" s="462"/>
      <c r="H299" s="462"/>
      <c r="I299" s="462"/>
    </row>
    <row r="300" spans="1:9">
      <c r="A300" s="461"/>
      <c r="B300" s="462"/>
      <c r="C300" s="462"/>
      <c r="D300" s="462"/>
      <c r="E300" s="463"/>
      <c r="F300" s="464"/>
      <c r="G300" s="462"/>
      <c r="H300" s="462"/>
      <c r="I300" s="462"/>
    </row>
    <row r="301" spans="1:9">
      <c r="A301" s="461"/>
      <c r="B301" s="462"/>
      <c r="C301" s="462"/>
      <c r="D301" s="462"/>
      <c r="E301" s="463"/>
      <c r="F301" s="464"/>
      <c r="G301" s="462"/>
      <c r="H301" s="462"/>
      <c r="I301" s="462"/>
    </row>
    <row r="302" spans="1:9">
      <c r="A302" s="461"/>
      <c r="B302" s="462"/>
      <c r="C302" s="462"/>
      <c r="D302" s="462"/>
      <c r="E302" s="463"/>
      <c r="F302" s="464"/>
      <c r="G302" s="462"/>
      <c r="H302" s="462"/>
      <c r="I302" s="462"/>
    </row>
    <row r="303" spans="1:9">
      <c r="A303" s="461"/>
      <c r="B303" s="462"/>
      <c r="C303" s="462"/>
      <c r="D303" s="462"/>
      <c r="E303" s="463"/>
      <c r="F303" s="464"/>
      <c r="G303" s="462"/>
      <c r="H303" s="462"/>
      <c r="I303" s="462"/>
    </row>
    <row r="304" spans="1:9">
      <c r="A304" s="461"/>
      <c r="B304" s="462"/>
      <c r="C304" s="462"/>
      <c r="D304" s="462"/>
      <c r="E304" s="463"/>
      <c r="F304" s="464"/>
      <c r="G304" s="462"/>
      <c r="H304" s="462"/>
      <c r="I304" s="462"/>
    </row>
    <row r="305" spans="1:9">
      <c r="A305" s="461"/>
      <c r="B305" s="462"/>
      <c r="C305" s="462"/>
      <c r="D305" s="462"/>
      <c r="E305" s="463"/>
      <c r="F305" s="464"/>
      <c r="G305" s="462"/>
      <c r="H305" s="462"/>
      <c r="I305" s="462"/>
    </row>
    <row r="306" spans="1:9">
      <c r="A306" s="461"/>
      <c r="B306" s="462"/>
      <c r="C306" s="462"/>
      <c r="D306" s="462"/>
      <c r="E306" s="463"/>
      <c r="F306" s="464"/>
      <c r="G306" s="462"/>
      <c r="H306" s="462"/>
      <c r="I306" s="462"/>
    </row>
    <row r="307" spans="1:9">
      <c r="A307" s="461"/>
      <c r="B307" s="462"/>
      <c r="C307" s="462"/>
      <c r="D307" s="462"/>
      <c r="E307" s="463"/>
      <c r="F307" s="464"/>
      <c r="G307" s="462"/>
      <c r="H307" s="462"/>
      <c r="I307" s="462"/>
    </row>
    <row r="308" spans="1:9">
      <c r="A308" s="461"/>
      <c r="B308" s="462"/>
      <c r="C308" s="462"/>
      <c r="D308" s="462"/>
      <c r="E308" s="463"/>
      <c r="F308" s="464"/>
      <c r="G308" s="462"/>
      <c r="H308" s="462"/>
      <c r="I308" s="462"/>
    </row>
    <row r="309" spans="1:9">
      <c r="A309" s="461"/>
      <c r="B309" s="462"/>
      <c r="C309" s="462"/>
      <c r="D309" s="462"/>
      <c r="E309" s="463"/>
      <c r="F309" s="464"/>
      <c r="G309" s="462"/>
      <c r="H309" s="462"/>
      <c r="I309" s="462"/>
    </row>
    <row r="310" spans="1:9">
      <c r="A310" s="461"/>
      <c r="B310" s="462"/>
      <c r="C310" s="462"/>
      <c r="D310" s="462"/>
      <c r="E310" s="463"/>
      <c r="F310" s="464"/>
      <c r="G310" s="462"/>
      <c r="H310" s="462"/>
      <c r="I310" s="462"/>
    </row>
    <row r="311" spans="1:9">
      <c r="A311" s="461"/>
      <c r="B311" s="462"/>
      <c r="C311" s="462"/>
      <c r="D311" s="462"/>
      <c r="E311" s="463"/>
      <c r="F311" s="464"/>
      <c r="G311" s="462"/>
      <c r="H311" s="462"/>
      <c r="I311" s="462"/>
    </row>
    <row r="312" spans="1:9">
      <c r="A312" s="461"/>
      <c r="B312" s="462"/>
      <c r="C312" s="462"/>
      <c r="D312" s="462"/>
      <c r="E312" s="463"/>
      <c r="F312" s="464"/>
      <c r="G312" s="462"/>
      <c r="H312" s="462"/>
      <c r="I312" s="462"/>
    </row>
    <row r="313" spans="1:9">
      <c r="A313" s="461"/>
      <c r="B313" s="462"/>
      <c r="C313" s="462"/>
      <c r="D313" s="462"/>
      <c r="E313" s="463"/>
      <c r="F313" s="464"/>
      <c r="G313" s="462"/>
      <c r="H313" s="462"/>
      <c r="I313" s="462"/>
    </row>
    <row r="314" spans="1:9">
      <c r="A314" s="461"/>
      <c r="B314" s="462"/>
      <c r="C314" s="462"/>
      <c r="D314" s="462"/>
      <c r="E314" s="463"/>
      <c r="F314" s="464"/>
      <c r="G314" s="462"/>
      <c r="H314" s="462"/>
      <c r="I314" s="462"/>
    </row>
    <row r="315" spans="1:9">
      <c r="A315" s="461"/>
      <c r="B315" s="462"/>
      <c r="C315" s="462"/>
      <c r="D315" s="462"/>
      <c r="E315" s="463"/>
      <c r="F315" s="464"/>
      <c r="G315" s="462"/>
      <c r="H315" s="462"/>
      <c r="I315" s="462"/>
    </row>
    <row r="316" spans="1:9">
      <c r="A316" s="461"/>
      <c r="B316" s="462"/>
      <c r="C316" s="462"/>
      <c r="D316" s="462"/>
      <c r="E316" s="463"/>
      <c r="F316" s="464"/>
      <c r="G316" s="462"/>
      <c r="H316" s="462"/>
      <c r="I316" s="462"/>
    </row>
    <row r="317" spans="1:9">
      <c r="A317" s="461"/>
      <c r="B317" s="462"/>
      <c r="C317" s="462"/>
      <c r="D317" s="462"/>
      <c r="E317" s="463"/>
      <c r="F317" s="464"/>
      <c r="G317" s="462"/>
      <c r="H317" s="462"/>
      <c r="I317" s="462"/>
    </row>
    <row r="318" spans="1:9">
      <c r="A318" s="461"/>
      <c r="B318" s="462"/>
      <c r="C318" s="462"/>
      <c r="D318" s="462"/>
      <c r="E318" s="463"/>
      <c r="F318" s="464"/>
      <c r="G318" s="462"/>
      <c r="H318" s="462"/>
      <c r="I318" s="462"/>
    </row>
    <row r="319" spans="1:9">
      <c r="A319" s="461"/>
      <c r="B319" s="462"/>
      <c r="C319" s="462"/>
      <c r="D319" s="462"/>
      <c r="E319" s="463"/>
      <c r="F319" s="464"/>
      <c r="G319" s="462"/>
      <c r="H319" s="462"/>
      <c r="I319" s="462"/>
    </row>
    <row r="320" spans="1:9">
      <c r="A320" s="461"/>
      <c r="B320" s="462"/>
      <c r="C320" s="462"/>
      <c r="D320" s="462"/>
      <c r="E320" s="463"/>
      <c r="F320" s="464"/>
      <c r="G320" s="462"/>
      <c r="H320" s="462"/>
      <c r="I320" s="462"/>
    </row>
    <row r="321" spans="1:9">
      <c r="A321" s="461"/>
      <c r="B321" s="462"/>
      <c r="C321" s="462"/>
      <c r="D321" s="462"/>
      <c r="E321" s="463"/>
      <c r="F321" s="464"/>
      <c r="G321" s="462"/>
      <c r="H321" s="462"/>
      <c r="I321" s="462"/>
    </row>
    <row r="322" spans="1:9">
      <c r="A322" s="461"/>
      <c r="B322" s="462"/>
      <c r="C322" s="462"/>
      <c r="D322" s="462"/>
      <c r="E322" s="463"/>
      <c r="F322" s="464"/>
      <c r="G322" s="462"/>
      <c r="H322" s="462"/>
      <c r="I322" s="462"/>
    </row>
    <row r="323" spans="1:9">
      <c r="A323" s="461"/>
      <c r="B323" s="462"/>
      <c r="C323" s="462"/>
      <c r="D323" s="462"/>
      <c r="E323" s="463"/>
      <c r="F323" s="464"/>
      <c r="G323" s="462"/>
      <c r="H323" s="462"/>
      <c r="I323" s="462"/>
    </row>
    <row r="324" spans="1:9">
      <c r="A324" s="461"/>
      <c r="B324" s="462"/>
      <c r="C324" s="462"/>
      <c r="D324" s="462"/>
      <c r="E324" s="463"/>
      <c r="F324" s="464"/>
      <c r="G324" s="462"/>
      <c r="H324" s="462"/>
      <c r="I324" s="462"/>
    </row>
    <row r="325" spans="1:9">
      <c r="A325" s="461"/>
      <c r="B325" s="462"/>
      <c r="C325" s="462"/>
      <c r="D325" s="462"/>
      <c r="E325" s="463"/>
      <c r="F325" s="464"/>
      <c r="G325" s="462"/>
      <c r="H325" s="462"/>
      <c r="I325" s="462"/>
    </row>
    <row r="326" spans="1:9">
      <c r="A326" s="461"/>
      <c r="B326" s="462"/>
      <c r="C326" s="462"/>
      <c r="D326" s="462"/>
      <c r="E326" s="463"/>
      <c r="F326" s="464"/>
      <c r="G326" s="462"/>
      <c r="H326" s="462"/>
      <c r="I326" s="462"/>
    </row>
    <row r="327" spans="1:9">
      <c r="A327" s="461"/>
      <c r="B327" s="462"/>
      <c r="C327" s="462"/>
      <c r="D327" s="462"/>
      <c r="E327" s="463"/>
      <c r="F327" s="464"/>
      <c r="G327" s="462"/>
      <c r="H327" s="462"/>
      <c r="I327" s="462"/>
    </row>
    <row r="328" spans="1:9">
      <c r="A328" s="461"/>
      <c r="B328" s="462"/>
      <c r="C328" s="462"/>
      <c r="D328" s="462"/>
      <c r="E328" s="463"/>
      <c r="F328" s="464"/>
      <c r="G328" s="462"/>
      <c r="H328" s="462"/>
      <c r="I328" s="462"/>
    </row>
    <row r="329" spans="1:9">
      <c r="A329" s="461"/>
      <c r="B329" s="462"/>
      <c r="C329" s="462"/>
      <c r="D329" s="462"/>
      <c r="E329" s="463"/>
      <c r="F329" s="464"/>
      <c r="G329" s="462"/>
      <c r="H329" s="462"/>
      <c r="I329" s="462"/>
    </row>
    <row r="330" spans="1:9">
      <c r="A330" s="461"/>
      <c r="B330" s="462"/>
      <c r="C330" s="462"/>
      <c r="D330" s="462"/>
      <c r="E330" s="463"/>
      <c r="F330" s="464"/>
      <c r="G330" s="462"/>
      <c r="H330" s="462"/>
      <c r="I330" s="462"/>
    </row>
    <row r="331" spans="1:9">
      <c r="A331" s="461"/>
      <c r="B331" s="462"/>
      <c r="C331" s="462"/>
      <c r="D331" s="462"/>
      <c r="E331" s="463"/>
      <c r="F331" s="464"/>
      <c r="G331" s="462"/>
      <c r="H331" s="462"/>
      <c r="I331" s="462"/>
    </row>
    <row r="332" spans="1:9">
      <c r="A332" s="461"/>
      <c r="B332" s="462"/>
      <c r="C332" s="462"/>
      <c r="D332" s="462"/>
      <c r="E332" s="463"/>
      <c r="F332" s="464"/>
      <c r="G332" s="462"/>
      <c r="H332" s="462"/>
      <c r="I332" s="462"/>
    </row>
    <row r="333" spans="1:9">
      <c r="A333" s="461"/>
      <c r="B333" s="462"/>
      <c r="C333" s="462"/>
      <c r="D333" s="462"/>
      <c r="E333" s="463"/>
      <c r="F333" s="464"/>
      <c r="G333" s="462"/>
      <c r="H333" s="462"/>
      <c r="I333" s="462"/>
    </row>
    <row r="334" spans="1:9">
      <c r="A334" s="461"/>
      <c r="B334" s="462"/>
      <c r="C334" s="462"/>
      <c r="D334" s="462"/>
      <c r="E334" s="463"/>
      <c r="F334" s="464"/>
      <c r="G334" s="462"/>
      <c r="H334" s="462"/>
      <c r="I334" s="462"/>
    </row>
    <row r="335" spans="1:9">
      <c r="A335" s="461"/>
      <c r="B335" s="462"/>
      <c r="C335" s="462"/>
      <c r="D335" s="462"/>
      <c r="E335" s="463"/>
      <c r="F335" s="464"/>
      <c r="G335" s="462"/>
      <c r="H335" s="462"/>
      <c r="I335" s="462"/>
    </row>
    <row r="336" spans="1:9">
      <c r="A336" s="461"/>
      <c r="B336" s="462"/>
      <c r="C336" s="462"/>
      <c r="D336" s="462"/>
      <c r="E336" s="463"/>
      <c r="F336" s="464"/>
      <c r="G336" s="462"/>
      <c r="H336" s="462"/>
      <c r="I336" s="462"/>
    </row>
    <row r="337" spans="1:9">
      <c r="A337" s="461"/>
      <c r="B337" s="462"/>
      <c r="C337" s="462"/>
      <c r="D337" s="462"/>
      <c r="E337" s="463"/>
      <c r="F337" s="464"/>
      <c r="G337" s="462"/>
      <c r="H337" s="462"/>
      <c r="I337" s="462"/>
    </row>
    <row r="338" spans="1:9">
      <c r="A338" s="461"/>
      <c r="B338" s="462"/>
      <c r="C338" s="462"/>
      <c r="D338" s="462"/>
      <c r="E338" s="463"/>
      <c r="F338" s="464"/>
      <c r="G338" s="462"/>
      <c r="H338" s="462"/>
      <c r="I338" s="462"/>
    </row>
    <row r="339" spans="1:9">
      <c r="A339" s="461"/>
      <c r="B339" s="462"/>
      <c r="C339" s="462"/>
      <c r="D339" s="462"/>
      <c r="E339" s="463"/>
      <c r="F339" s="464"/>
      <c r="G339" s="462"/>
      <c r="H339" s="462"/>
      <c r="I339" s="462"/>
    </row>
    <row r="340" spans="1:9">
      <c r="A340" s="461"/>
      <c r="B340" s="462"/>
      <c r="C340" s="462"/>
      <c r="D340" s="462"/>
      <c r="E340" s="463"/>
      <c r="F340" s="464"/>
      <c r="G340" s="462"/>
      <c r="H340" s="462"/>
      <c r="I340" s="462"/>
    </row>
    <row r="341" spans="1:9">
      <c r="A341" s="461"/>
      <c r="B341" s="462"/>
      <c r="C341" s="462"/>
      <c r="D341" s="462"/>
      <c r="E341" s="463"/>
      <c r="F341" s="464"/>
      <c r="G341" s="462"/>
      <c r="H341" s="462"/>
      <c r="I341" s="462"/>
    </row>
    <row r="342" spans="1:9">
      <c r="A342" s="461"/>
      <c r="B342" s="462"/>
      <c r="C342" s="462"/>
      <c r="D342" s="462"/>
      <c r="E342" s="463"/>
      <c r="F342" s="464"/>
      <c r="G342" s="462"/>
      <c r="H342" s="462"/>
      <c r="I342" s="462"/>
    </row>
    <row r="343" spans="1:9">
      <c r="A343" s="461"/>
      <c r="B343" s="462"/>
      <c r="C343" s="462"/>
      <c r="D343" s="462"/>
      <c r="E343" s="463"/>
      <c r="F343" s="464"/>
      <c r="G343" s="462"/>
      <c r="H343" s="462"/>
      <c r="I343" s="462"/>
    </row>
    <row r="344" spans="1:9">
      <c r="A344" s="461"/>
      <c r="B344" s="462"/>
      <c r="C344" s="462"/>
      <c r="D344" s="462"/>
      <c r="E344" s="463"/>
      <c r="F344" s="464"/>
      <c r="G344" s="462"/>
      <c r="H344" s="462"/>
      <c r="I344" s="462"/>
    </row>
    <row r="345" spans="1:9">
      <c r="A345" s="461"/>
      <c r="B345" s="462"/>
      <c r="C345" s="462"/>
      <c r="D345" s="462"/>
      <c r="E345" s="463"/>
      <c r="F345" s="464"/>
      <c r="G345" s="462"/>
      <c r="H345" s="462"/>
      <c r="I345" s="462"/>
    </row>
    <row r="346" spans="1:9">
      <c r="A346" s="461"/>
      <c r="B346" s="462"/>
      <c r="C346" s="462"/>
      <c r="D346" s="462"/>
      <c r="E346" s="463"/>
      <c r="F346" s="464"/>
      <c r="G346" s="462"/>
      <c r="H346" s="462"/>
      <c r="I346" s="462"/>
    </row>
    <row r="347" spans="1:9">
      <c r="A347" s="461"/>
      <c r="B347" s="462"/>
      <c r="C347" s="462"/>
      <c r="D347" s="462"/>
      <c r="E347" s="463"/>
      <c r="F347" s="464"/>
      <c r="G347" s="462"/>
      <c r="H347" s="462"/>
      <c r="I347" s="462"/>
    </row>
    <row r="348" spans="1:9">
      <c r="A348" s="461"/>
      <c r="B348" s="462"/>
      <c r="C348" s="462"/>
      <c r="D348" s="462"/>
      <c r="E348" s="463"/>
      <c r="F348" s="464"/>
      <c r="G348" s="462"/>
      <c r="H348" s="462"/>
      <c r="I348" s="462"/>
    </row>
    <row r="349" spans="1:9">
      <c r="A349" s="461"/>
      <c r="B349" s="462"/>
      <c r="C349" s="462"/>
      <c r="D349" s="462"/>
      <c r="E349" s="463"/>
      <c r="F349" s="464"/>
      <c r="G349" s="462"/>
      <c r="H349" s="462"/>
      <c r="I349" s="462"/>
    </row>
    <row r="350" spans="1:9">
      <c r="A350" s="461"/>
      <c r="B350" s="462"/>
      <c r="C350" s="462"/>
      <c r="D350" s="462"/>
      <c r="E350" s="463"/>
      <c r="F350" s="464"/>
      <c r="G350" s="462"/>
      <c r="H350" s="462"/>
      <c r="I350" s="462"/>
    </row>
    <row r="351" spans="1:9">
      <c r="A351" s="461"/>
      <c r="B351" s="462"/>
      <c r="C351" s="462"/>
      <c r="D351" s="462"/>
      <c r="E351" s="463"/>
      <c r="F351" s="464"/>
      <c r="G351" s="462"/>
      <c r="H351" s="462"/>
      <c r="I351" s="462"/>
    </row>
    <row r="352" spans="1:9">
      <c r="A352" s="461"/>
      <c r="B352" s="462"/>
      <c r="C352" s="462"/>
      <c r="D352" s="462"/>
      <c r="E352" s="463"/>
      <c r="F352" s="464"/>
      <c r="G352" s="462"/>
      <c r="H352" s="462"/>
      <c r="I352" s="462"/>
    </row>
    <row r="353" spans="1:9">
      <c r="A353" s="461"/>
      <c r="B353" s="462"/>
      <c r="C353" s="462"/>
      <c r="D353" s="462"/>
      <c r="E353" s="463"/>
      <c r="F353" s="464"/>
      <c r="G353" s="462"/>
      <c r="H353" s="462"/>
      <c r="I353" s="462"/>
    </row>
    <row r="354" spans="1:9">
      <c r="A354" s="461"/>
      <c r="B354" s="462"/>
      <c r="C354" s="462"/>
      <c r="D354" s="462"/>
      <c r="E354" s="463"/>
      <c r="F354" s="464"/>
      <c r="G354" s="462"/>
      <c r="H354" s="462"/>
      <c r="I354" s="462"/>
    </row>
    <row r="355" spans="1:9">
      <c r="A355" s="461"/>
      <c r="B355" s="462"/>
      <c r="C355" s="462"/>
      <c r="D355" s="462"/>
      <c r="E355" s="463"/>
      <c r="F355" s="464"/>
      <c r="G355" s="462"/>
      <c r="H355" s="462"/>
      <c r="I355" s="462"/>
    </row>
    <row r="356" spans="1:9">
      <c r="A356" s="461"/>
      <c r="B356" s="462"/>
      <c r="C356" s="462"/>
      <c r="D356" s="462"/>
      <c r="E356" s="463"/>
      <c r="F356" s="464"/>
      <c r="G356" s="462"/>
      <c r="H356" s="462"/>
      <c r="I356" s="462"/>
    </row>
    <row r="357" spans="1:9">
      <c r="A357" s="461"/>
      <c r="B357" s="462"/>
      <c r="C357" s="462"/>
      <c r="D357" s="462"/>
      <c r="E357" s="463"/>
      <c r="F357" s="464"/>
      <c r="G357" s="462"/>
      <c r="H357" s="462"/>
      <c r="I357" s="462"/>
    </row>
    <row r="358" spans="1:9">
      <c r="A358" s="461"/>
      <c r="B358" s="462"/>
      <c r="C358" s="462"/>
      <c r="D358" s="462"/>
      <c r="E358" s="463"/>
      <c r="F358" s="464"/>
      <c r="G358" s="462"/>
      <c r="H358" s="462"/>
      <c r="I358" s="462"/>
    </row>
    <row r="359" spans="1:9">
      <c r="A359" s="461"/>
      <c r="B359" s="462"/>
      <c r="C359" s="462"/>
      <c r="D359" s="462"/>
      <c r="E359" s="463"/>
      <c r="F359" s="464"/>
      <c r="G359" s="462"/>
      <c r="H359" s="462"/>
      <c r="I359" s="462"/>
    </row>
    <row r="360" spans="1:9">
      <c r="A360" s="461"/>
      <c r="B360" s="462"/>
      <c r="C360" s="462"/>
      <c r="D360" s="462"/>
      <c r="E360" s="463"/>
      <c r="F360" s="464"/>
      <c r="G360" s="462"/>
      <c r="H360" s="462"/>
      <c r="I360" s="462"/>
    </row>
    <row r="361" spans="1:9">
      <c r="A361" s="461"/>
      <c r="B361" s="462"/>
      <c r="C361" s="462"/>
      <c r="D361" s="462"/>
      <c r="E361" s="463"/>
      <c r="F361" s="464"/>
      <c r="G361" s="462"/>
      <c r="H361" s="462"/>
      <c r="I361" s="462"/>
    </row>
    <row r="362" spans="1:9">
      <c r="A362" s="461"/>
      <c r="B362" s="462"/>
      <c r="C362" s="462"/>
      <c r="D362" s="462"/>
      <c r="E362" s="463"/>
      <c r="F362" s="464"/>
      <c r="G362" s="462"/>
      <c r="H362" s="462"/>
      <c r="I362" s="462"/>
    </row>
    <row r="363" spans="1:9">
      <c r="A363" s="461"/>
      <c r="B363" s="462"/>
      <c r="C363" s="462"/>
      <c r="D363" s="462"/>
      <c r="E363" s="463"/>
      <c r="F363" s="464"/>
      <c r="G363" s="462"/>
      <c r="H363" s="462"/>
      <c r="I363" s="462"/>
    </row>
    <row r="364" spans="1:9">
      <c r="A364" s="461"/>
      <c r="B364" s="462"/>
      <c r="C364" s="462"/>
      <c r="D364" s="462"/>
      <c r="E364" s="463"/>
      <c r="F364" s="464"/>
      <c r="G364" s="462"/>
      <c r="H364" s="462"/>
      <c r="I364" s="462"/>
    </row>
    <row r="365" spans="1:9">
      <c r="A365" s="461"/>
      <c r="B365" s="462"/>
      <c r="C365" s="462"/>
      <c r="D365" s="462"/>
      <c r="E365" s="463"/>
      <c r="F365" s="464"/>
      <c r="G365" s="462"/>
      <c r="H365" s="462"/>
      <c r="I365" s="462"/>
    </row>
    <row r="366" spans="1:9">
      <c r="A366" s="461"/>
      <c r="B366" s="462"/>
      <c r="C366" s="462"/>
      <c r="D366" s="462"/>
      <c r="E366" s="463"/>
      <c r="F366" s="464"/>
      <c r="G366" s="462"/>
      <c r="H366" s="462"/>
      <c r="I366" s="462"/>
    </row>
    <row r="367" spans="1:9">
      <c r="A367" s="461"/>
      <c r="B367" s="462"/>
      <c r="C367" s="462"/>
      <c r="D367" s="462"/>
      <c r="E367" s="463"/>
      <c r="F367" s="464"/>
      <c r="G367" s="462"/>
      <c r="H367" s="462"/>
      <c r="I367" s="462"/>
    </row>
    <row r="368" spans="1:9">
      <c r="A368" s="461"/>
      <c r="B368" s="462"/>
      <c r="C368" s="462"/>
      <c r="D368" s="462"/>
      <c r="E368" s="463"/>
      <c r="F368" s="464"/>
      <c r="G368" s="462"/>
      <c r="H368" s="462"/>
      <c r="I368" s="462"/>
    </row>
    <row r="369" spans="1:9">
      <c r="A369" s="461"/>
      <c r="B369" s="462"/>
      <c r="C369" s="462"/>
      <c r="D369" s="462"/>
      <c r="E369" s="463"/>
      <c r="F369" s="464"/>
      <c r="G369" s="462"/>
      <c r="H369" s="462"/>
      <c r="I369" s="462"/>
    </row>
    <row r="370" spans="1:9">
      <c r="A370" s="461"/>
      <c r="B370" s="462"/>
      <c r="C370" s="462"/>
      <c r="D370" s="462"/>
      <c r="E370" s="463"/>
      <c r="F370" s="464"/>
      <c r="G370" s="462"/>
      <c r="H370" s="462"/>
      <c r="I370" s="462"/>
    </row>
    <row r="371" spans="1:9">
      <c r="A371" s="461"/>
      <c r="B371" s="462"/>
      <c r="C371" s="462"/>
      <c r="D371" s="462"/>
      <c r="E371" s="463"/>
      <c r="F371" s="464"/>
      <c r="G371" s="462"/>
      <c r="H371" s="462"/>
      <c r="I371" s="462"/>
    </row>
    <row r="372" spans="1:9">
      <c r="A372" s="461"/>
      <c r="B372" s="462"/>
      <c r="C372" s="462"/>
      <c r="D372" s="462"/>
      <c r="E372" s="463"/>
      <c r="F372" s="464"/>
      <c r="G372" s="462"/>
      <c r="H372" s="462"/>
      <c r="I372" s="462"/>
    </row>
    <row r="373" spans="1:9">
      <c r="A373" s="461"/>
      <c r="B373" s="462"/>
      <c r="C373" s="462"/>
      <c r="D373" s="462"/>
      <c r="E373" s="463"/>
      <c r="F373" s="464"/>
      <c r="G373" s="462"/>
      <c r="H373" s="462"/>
      <c r="I373" s="462"/>
    </row>
    <row r="374" spans="1:9">
      <c r="A374" s="461"/>
      <c r="B374" s="462"/>
      <c r="C374" s="462"/>
      <c r="D374" s="462"/>
      <c r="E374" s="463"/>
      <c r="F374" s="464"/>
      <c r="G374" s="462"/>
      <c r="H374" s="462"/>
      <c r="I374" s="462"/>
    </row>
    <row r="375" spans="1:9">
      <c r="A375" s="461"/>
      <c r="B375" s="462"/>
      <c r="C375" s="462"/>
      <c r="D375" s="462"/>
      <c r="E375" s="463"/>
      <c r="F375" s="464"/>
      <c r="G375" s="462"/>
      <c r="H375" s="462"/>
      <c r="I375" s="462"/>
    </row>
    <row r="376" spans="1:9">
      <c r="A376" s="461"/>
      <c r="B376" s="462"/>
      <c r="C376" s="462"/>
      <c r="D376" s="462"/>
      <c r="E376" s="463"/>
      <c r="F376" s="464"/>
      <c r="G376" s="462"/>
      <c r="H376" s="462"/>
      <c r="I376" s="462"/>
    </row>
    <row r="377" spans="1:9">
      <c r="A377" s="461"/>
      <c r="B377" s="462"/>
      <c r="C377" s="462"/>
      <c r="D377" s="462"/>
      <c r="E377" s="463"/>
      <c r="F377" s="464"/>
      <c r="G377" s="462"/>
      <c r="H377" s="462"/>
      <c r="I377" s="462"/>
    </row>
    <row r="378" spans="1:9">
      <c r="A378" s="461"/>
      <c r="B378" s="462"/>
      <c r="C378" s="462"/>
      <c r="D378" s="462"/>
      <c r="E378" s="463"/>
      <c r="F378" s="464"/>
      <c r="G378" s="462"/>
      <c r="H378" s="462"/>
      <c r="I378" s="462"/>
    </row>
    <row r="379" spans="1:9">
      <c r="A379" s="461"/>
      <c r="B379" s="462"/>
      <c r="C379" s="462"/>
      <c r="D379" s="462"/>
      <c r="E379" s="463"/>
      <c r="F379" s="464"/>
      <c r="G379" s="462"/>
      <c r="H379" s="462"/>
      <c r="I379" s="462"/>
    </row>
    <row r="380" spans="1:9">
      <c r="A380" s="461"/>
      <c r="B380" s="462"/>
      <c r="C380" s="462"/>
      <c r="D380" s="462"/>
      <c r="E380" s="463"/>
      <c r="F380" s="464"/>
      <c r="G380" s="462"/>
      <c r="H380" s="462"/>
      <c r="I380" s="462"/>
    </row>
    <row r="381" spans="1:9">
      <c r="A381" s="461"/>
      <c r="B381" s="462"/>
      <c r="C381" s="462"/>
      <c r="D381" s="462"/>
      <c r="E381" s="463"/>
      <c r="F381" s="464"/>
      <c r="G381" s="462"/>
      <c r="H381" s="462"/>
      <c r="I381" s="462"/>
    </row>
    <row r="382" spans="1:9">
      <c r="A382" s="461"/>
      <c r="B382" s="462"/>
      <c r="C382" s="462"/>
      <c r="D382" s="462"/>
      <c r="E382" s="463"/>
      <c r="F382" s="464"/>
      <c r="G382" s="462"/>
      <c r="H382" s="462"/>
      <c r="I382" s="462"/>
    </row>
    <row r="383" spans="1:9">
      <c r="A383" s="461"/>
      <c r="B383" s="462"/>
      <c r="C383" s="462"/>
      <c r="D383" s="462"/>
      <c r="E383" s="463"/>
      <c r="F383" s="464"/>
      <c r="G383" s="462"/>
      <c r="H383" s="462"/>
      <c r="I383" s="462"/>
    </row>
    <row r="384" spans="1:9">
      <c r="A384" s="461"/>
      <c r="B384" s="462"/>
      <c r="C384" s="462"/>
      <c r="D384" s="462"/>
      <c r="E384" s="463"/>
      <c r="F384" s="464"/>
      <c r="G384" s="462"/>
      <c r="H384" s="462"/>
      <c r="I384" s="462"/>
    </row>
    <row r="385" spans="1:9">
      <c r="A385" s="461"/>
      <c r="B385" s="462"/>
      <c r="C385" s="462"/>
      <c r="D385" s="462"/>
      <c r="E385" s="463"/>
      <c r="F385" s="464"/>
      <c r="G385" s="462"/>
      <c r="H385" s="462"/>
      <c r="I385" s="462"/>
    </row>
    <row r="386" spans="1:9">
      <c r="A386" s="461"/>
      <c r="B386" s="462"/>
      <c r="C386" s="462"/>
      <c r="D386" s="462"/>
      <c r="E386" s="463"/>
      <c r="F386" s="464"/>
      <c r="G386" s="462"/>
      <c r="H386" s="462"/>
      <c r="I386" s="462"/>
    </row>
    <row r="387" spans="1:9">
      <c r="A387" s="461"/>
      <c r="B387" s="462"/>
      <c r="C387" s="462"/>
      <c r="D387" s="462"/>
      <c r="E387" s="463"/>
      <c r="F387" s="464"/>
      <c r="G387" s="462"/>
      <c r="H387" s="462"/>
      <c r="I387" s="462"/>
    </row>
    <row r="388" spans="1:9">
      <c r="A388" s="461"/>
      <c r="B388" s="462"/>
      <c r="C388" s="462"/>
      <c r="D388" s="462"/>
      <c r="E388" s="463"/>
      <c r="F388" s="464"/>
      <c r="G388" s="462"/>
      <c r="H388" s="462"/>
      <c r="I388" s="462"/>
    </row>
    <row r="389" spans="1:9">
      <c r="A389" s="461"/>
      <c r="B389" s="462"/>
      <c r="C389" s="462"/>
      <c r="D389" s="462"/>
      <c r="E389" s="463"/>
      <c r="F389" s="464"/>
      <c r="G389" s="462"/>
      <c r="H389" s="462"/>
      <c r="I389" s="462"/>
    </row>
    <row r="390" spans="1:9">
      <c r="A390" s="461"/>
      <c r="B390" s="462"/>
      <c r="C390" s="462"/>
      <c r="D390" s="462"/>
      <c r="E390" s="463"/>
      <c r="F390" s="464"/>
      <c r="G390" s="462"/>
      <c r="H390" s="462"/>
      <c r="I390" s="462"/>
    </row>
    <row r="391" spans="1:9">
      <c r="A391" s="461"/>
      <c r="B391" s="462"/>
      <c r="C391" s="462"/>
      <c r="D391" s="462"/>
      <c r="E391" s="463"/>
      <c r="F391" s="464"/>
      <c r="G391" s="462"/>
      <c r="H391" s="462"/>
      <c r="I391" s="462"/>
    </row>
    <row r="392" spans="1:9">
      <c r="A392" s="461"/>
      <c r="B392" s="462"/>
      <c r="C392" s="462"/>
      <c r="D392" s="462"/>
      <c r="E392" s="463"/>
      <c r="F392" s="464"/>
      <c r="G392" s="462"/>
      <c r="H392" s="462"/>
      <c r="I392" s="462"/>
    </row>
    <row r="393" spans="1:9">
      <c r="A393" s="461"/>
      <c r="B393" s="462"/>
      <c r="C393" s="462"/>
      <c r="D393" s="462"/>
      <c r="E393" s="463"/>
      <c r="F393" s="464"/>
      <c r="G393" s="462"/>
      <c r="H393" s="462"/>
      <c r="I393" s="462"/>
    </row>
    <row r="394" spans="1:9">
      <c r="A394" s="461"/>
      <c r="B394" s="462"/>
      <c r="C394" s="462"/>
      <c r="D394" s="462"/>
      <c r="E394" s="463"/>
      <c r="F394" s="464"/>
      <c r="G394" s="462"/>
      <c r="H394" s="462"/>
      <c r="I394" s="462"/>
    </row>
    <row r="395" spans="1:9">
      <c r="A395" s="461"/>
      <c r="B395" s="462"/>
      <c r="C395" s="462"/>
      <c r="D395" s="462"/>
      <c r="E395" s="463"/>
      <c r="F395" s="464"/>
      <c r="G395" s="462"/>
      <c r="H395" s="462"/>
      <c r="I395" s="462"/>
    </row>
    <row r="396" spans="1:9">
      <c r="A396" s="461"/>
      <c r="B396" s="462"/>
      <c r="C396" s="462"/>
      <c r="D396" s="462"/>
      <c r="E396" s="463"/>
      <c r="F396" s="464"/>
      <c r="G396" s="462"/>
      <c r="H396" s="462"/>
      <c r="I396" s="462"/>
    </row>
    <row r="397" spans="1:9">
      <c r="A397" s="461"/>
      <c r="B397" s="462"/>
      <c r="C397" s="462"/>
      <c r="D397" s="462"/>
      <c r="E397" s="463"/>
      <c r="F397" s="464"/>
      <c r="G397" s="462"/>
      <c r="H397" s="462"/>
      <c r="I397" s="462"/>
    </row>
    <row r="398" spans="1:9">
      <c r="A398" s="461"/>
      <c r="B398" s="462"/>
      <c r="C398" s="462"/>
      <c r="D398" s="462"/>
      <c r="E398" s="463"/>
      <c r="F398" s="464"/>
      <c r="G398" s="462"/>
      <c r="H398" s="462"/>
      <c r="I398" s="462"/>
    </row>
    <row r="399" spans="1:9">
      <c r="A399" s="461"/>
      <c r="B399" s="462"/>
      <c r="C399" s="462"/>
      <c r="D399" s="462"/>
      <c r="E399" s="463"/>
      <c r="F399" s="464"/>
      <c r="G399" s="462"/>
      <c r="H399" s="462"/>
      <c r="I399" s="462"/>
    </row>
  </sheetData>
  <mergeCells count="133">
    <mergeCell ref="O25:P25"/>
    <mergeCell ref="O26:P26"/>
    <mergeCell ref="O27:P27"/>
    <mergeCell ref="O28:P28"/>
    <mergeCell ref="G26:H26"/>
    <mergeCell ref="O19:P19"/>
    <mergeCell ref="O20:P20"/>
    <mergeCell ref="O21:P21"/>
    <mergeCell ref="O22:P22"/>
    <mergeCell ref="O23:P23"/>
    <mergeCell ref="O24:P24"/>
    <mergeCell ref="K26:L26"/>
    <mergeCell ref="K27:L27"/>
    <mergeCell ref="K28:L28"/>
    <mergeCell ref="I26:J26"/>
    <mergeCell ref="I27:J27"/>
    <mergeCell ref="I28:J28"/>
    <mergeCell ref="I25:J25"/>
    <mergeCell ref="K23:L23"/>
    <mergeCell ref="K24:L24"/>
    <mergeCell ref="K25:L25"/>
    <mergeCell ref="K22:L22"/>
    <mergeCell ref="O13:P13"/>
    <mergeCell ref="O14:P14"/>
    <mergeCell ref="O15:P15"/>
    <mergeCell ref="O16:P16"/>
    <mergeCell ref="O17:P17"/>
    <mergeCell ref="O18:P18"/>
    <mergeCell ref="M28:N28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M22:N22"/>
    <mergeCell ref="M23:N23"/>
    <mergeCell ref="M24:N24"/>
    <mergeCell ref="M25:N25"/>
    <mergeCell ref="M26:N26"/>
    <mergeCell ref="M27:N27"/>
    <mergeCell ref="M16:N16"/>
    <mergeCell ref="M17:N17"/>
    <mergeCell ref="K4:L4"/>
    <mergeCell ref="K5:L5"/>
    <mergeCell ref="K6:L6"/>
    <mergeCell ref="M18:N18"/>
    <mergeCell ref="M19:N19"/>
    <mergeCell ref="M20:N20"/>
    <mergeCell ref="M21:N21"/>
    <mergeCell ref="M10:N10"/>
    <mergeCell ref="M11:N11"/>
    <mergeCell ref="M12:N12"/>
    <mergeCell ref="M13:N13"/>
    <mergeCell ref="M14:N14"/>
    <mergeCell ref="M15:N15"/>
    <mergeCell ref="M6:N6"/>
    <mergeCell ref="M7:N7"/>
    <mergeCell ref="M8:N8"/>
    <mergeCell ref="M9:N9"/>
    <mergeCell ref="K17:L17"/>
    <mergeCell ref="K18:L18"/>
    <mergeCell ref="K19:L19"/>
    <mergeCell ref="K20:L20"/>
    <mergeCell ref="K21:L21"/>
    <mergeCell ref="K11:L11"/>
    <mergeCell ref="K12:L12"/>
    <mergeCell ref="K13:L13"/>
    <mergeCell ref="K14:L14"/>
    <mergeCell ref="K15:L15"/>
    <mergeCell ref="K16:L16"/>
    <mergeCell ref="I20:J20"/>
    <mergeCell ref="I21:J21"/>
    <mergeCell ref="I22:J22"/>
    <mergeCell ref="I23:J23"/>
    <mergeCell ref="I24:J24"/>
    <mergeCell ref="I14:J14"/>
    <mergeCell ref="I15:J15"/>
    <mergeCell ref="I16:J16"/>
    <mergeCell ref="I17:J17"/>
    <mergeCell ref="I18:J18"/>
    <mergeCell ref="I19:J19"/>
    <mergeCell ref="D36:F36"/>
    <mergeCell ref="D30:F30"/>
    <mergeCell ref="I3:J3"/>
    <mergeCell ref="K3:L3"/>
    <mergeCell ref="M3:N3"/>
    <mergeCell ref="O3:P3"/>
    <mergeCell ref="I4:J4"/>
    <mergeCell ref="I5:J5"/>
    <mergeCell ref="I6:J6"/>
    <mergeCell ref="I7:J7"/>
    <mergeCell ref="G22:H22"/>
    <mergeCell ref="G23:H23"/>
    <mergeCell ref="G24:H24"/>
    <mergeCell ref="G25:H25"/>
    <mergeCell ref="G27:H27"/>
    <mergeCell ref="G28:H28"/>
    <mergeCell ref="G16:H16"/>
    <mergeCell ref="G17:H17"/>
    <mergeCell ref="G18:H18"/>
    <mergeCell ref="G19:H19"/>
    <mergeCell ref="G20:H20"/>
    <mergeCell ref="G21:H21"/>
    <mergeCell ref="G10:H10"/>
    <mergeCell ref="G11:H11"/>
    <mergeCell ref="G12:H12"/>
    <mergeCell ref="G13:H13"/>
    <mergeCell ref="G14:H14"/>
    <mergeCell ref="G15:H15"/>
    <mergeCell ref="A1:P1"/>
    <mergeCell ref="G4:H4"/>
    <mergeCell ref="G3:H3"/>
    <mergeCell ref="G5:H5"/>
    <mergeCell ref="G6:H6"/>
    <mergeCell ref="G7:H7"/>
    <mergeCell ref="G8:H8"/>
    <mergeCell ref="G9:H9"/>
    <mergeCell ref="K7:L7"/>
    <mergeCell ref="K8:L8"/>
    <mergeCell ref="K9:L9"/>
    <mergeCell ref="K10:L10"/>
    <mergeCell ref="I8:J8"/>
    <mergeCell ref="I9:J9"/>
    <mergeCell ref="I10:J10"/>
    <mergeCell ref="I11:J11"/>
    <mergeCell ref="I12:J12"/>
    <mergeCell ref="I13:J13"/>
    <mergeCell ref="M4:N4"/>
    <mergeCell ref="M5:N5"/>
  </mergeCells>
  <printOptions horizontalCentered="1"/>
  <pageMargins left="0.25" right="0.25" top="0.25" bottom="0.25" header="0.3" footer="0.12"/>
  <pageSetup paperSize="9" scale="75" orientation="landscape" horizontalDpi="4294967293" verticalDpi="200" r:id="rId1"/>
  <headerFooter>
    <oddFooter>&amp;R&amp;P : &amp;D</oddFooter>
  </headerFooter>
  <ignoredErrors>
    <ignoredError sqref="G36 G31:H35 O31:P35 M31:N35 K31:L35 I31:J35" emptyCellReferenc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'inputData(1)'!$C$25:$C$29</xm:f>
          </x14:formula1>
          <xm:sqref>G4:G28 K4:K28 O4:O28 M4:M28 I4:I28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 tint="-0.249977111117893"/>
  </sheetPr>
  <dimension ref="A1"/>
  <sheetViews>
    <sheetView zoomScale="80" zoomScaleNormal="80" workbookViewId="0">
      <selection activeCell="W20" sqref="W20"/>
    </sheetView>
  </sheetViews>
  <sheetFormatPr defaultRowHeight="15"/>
  <cols>
    <col min="1" max="3" width="9" style="6" customWidth="1"/>
    <col min="4" max="16384" width="9.140625" style="6"/>
  </cols>
  <sheetData/>
  <sheetProtection sheet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10</vt:i4>
      </vt:variant>
      <vt:variant>
        <vt:lpstr>ช่วงที่มีชื่อ</vt:lpstr>
      </vt:variant>
      <vt:variant>
        <vt:i4>8</vt:i4>
      </vt:variant>
    </vt:vector>
  </HeadingPairs>
  <TitlesOfParts>
    <vt:vector size="18" baseType="lpstr">
      <vt:lpstr>Read Me!!</vt:lpstr>
      <vt:lpstr>1. InputData</vt:lpstr>
      <vt:lpstr>inputData(1)</vt:lpstr>
      <vt:lpstr>inputData(2)</vt:lpstr>
      <vt:lpstr>2. Radar Diagram</vt:lpstr>
      <vt:lpstr>3. Radar Analysis</vt:lpstr>
      <vt:lpstr>4. Logic Model</vt:lpstr>
      <vt:lpstr>5. Comparative</vt:lpstr>
      <vt:lpstr>Project</vt:lpstr>
      <vt:lpstr>Contact</vt:lpstr>
      <vt:lpstr>'1. InputData'!Print_Area</vt:lpstr>
      <vt:lpstr>'2. Radar Diagram'!Print_Area</vt:lpstr>
      <vt:lpstr>'4. Logic Model'!Print_Area</vt:lpstr>
      <vt:lpstr>'5. Comparative'!Print_Area</vt:lpstr>
      <vt:lpstr>Contact!Print_Area</vt:lpstr>
      <vt:lpstr>'Read Me!!'!Print_Area</vt:lpstr>
      <vt:lpstr>'1. InputData'!Print_Titles</vt:lpstr>
      <vt:lpstr>'5. Comparative'!Print_Titles</vt:lpstr>
    </vt:vector>
  </TitlesOfParts>
  <Company>www.business-tools-templates.com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Competitor Analysis Profile Template</dc:title>
  <dc:creator>Patrick J. Divilly</dc:creator>
  <cp:lastModifiedBy>user</cp:lastModifiedBy>
  <cp:lastPrinted>2020-02-18T09:27:56Z</cp:lastPrinted>
  <dcterms:created xsi:type="dcterms:W3CDTF">2002-05-24T14:52:15Z</dcterms:created>
  <dcterms:modified xsi:type="dcterms:W3CDTF">2020-06-01T08:44:51Z</dcterms:modified>
</cp:coreProperties>
</file>